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<sst xmlns="http://schemas.openxmlformats.org/spreadsheetml/2006/main" count="52" uniqueCount="50">
  <si>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Egyik autó</t>
  </si>
  <si>
    <t>Másik autó</t>
  </si>
  <si>
    <t>Autó vételára (alku utáni ára, nem a listaára):</t>
  </si>
  <si>
    <t>Ebből önerő:</t>
  </si>
  <si>
    <t>Hitel THM mutatója (új autóra gyakran kevesebb):</t>
  </si>
  <si>
    <t>Hitel futamideje évben (ne legyen nulla akkor se, ha nem veszel fel hitelt, akkor nem számol hitelt a kalkulátor):</t>
  </si>
  <si>
    <t>Hány évig tartod meg az autódat? Év</t>
  </si>
  <si>
    <t>Az autó várható eladási ára, amikor majd eladod (pl. hasznaltauto.hu alapján)</t>
  </si>
  <si>
    <t>Elérhető banki kamat (ha nem az autódban, hanem a bankban állna a pénzed. Ez is egy fontos költsége az autótartásnak) Jelenleg 3,7% a prémium állampapír hozama. Ha tudsz ennél jobbat, akkor emeld a kamatot.</t>
  </si>
  <si>
    <t>Átírás vagy forgalombahelyezés költsége: (illeték, eredetvizsg. , új forgalmi, stb.)</t>
  </si>
  <si>
    <r>
      <rPr>
        <sz val="11"/>
        <color indexed="8"/>
        <rFont val="Calibri"/>
        <family val="2"/>
      </rPr>
      <t>Kötelező biztosítás</t>
    </r>
    <r>
      <rPr>
        <b/>
        <sz val="11"/>
        <color indexed="8"/>
        <rFont val="Calibri"/>
        <family val="2"/>
      </rPr>
      <t xml:space="preserve"> évente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</si>
  <si>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Calibri"/>
        <family val="2"/>
      </rPr>
      <t xml:space="preserve">Casco </t>
    </r>
    <r>
      <rPr>
        <b/>
        <sz val="11"/>
        <color indexed="8"/>
        <rFont val="Calibri"/>
        <family val="2"/>
      </rPr>
      <t>évente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</si>
  <si>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Calibri"/>
        <family val="2"/>
      </rPr>
      <t xml:space="preserve">Gépjárműadó </t>
    </r>
    <r>
      <rPr>
        <b/>
        <sz val="11"/>
        <color indexed="8"/>
        <rFont val="Calibri"/>
        <family val="2"/>
      </rPr>
      <t>évente</t>
    </r>
    <r>
      <rPr>
        <sz val="11"/>
        <color indexed="8"/>
        <rFont val="Calibri"/>
        <family val="2"/>
      </rPr>
      <t>:</t>
    </r>
  </si>
  <si>
    <t>Műszaki vizsga költsége:</t>
  </si>
  <si>
    <t>Hány évente?</t>
  </si>
  <si>
    <t>Olaj és egyéb szűrőcsere/kötelező szerviz költsége::</t>
  </si>
  <si>
    <t>Hány kilométerenként?</t>
  </si>
  <si>
    <t>Nyári gumigarnitúra ára:</t>
  </si>
  <si>
    <t>Hány évente veszel újat?</t>
  </si>
  <si>
    <t>Téli gumigarnitúra ára:</t>
  </si>
  <si>
    <t>Akkumulátor:</t>
  </si>
  <si>
    <t>Évente átlagolva mennyit költesz szervizre az olajcserén kívül?  (fék, kuplung és egyéb javítások is)</t>
  </si>
  <si>
    <t>Egyéb apróságok évente (ablakmosó, ablaktörlő, elsősegély csomag, izzó, stb.)</t>
  </si>
  <si>
    <r>
      <rPr>
        <sz val="11"/>
        <color indexed="8"/>
        <rFont val="Calibri"/>
        <family val="2"/>
      </rPr>
      <t xml:space="preserve">Parkolási díj, bérlet, engedély, behajtási díj </t>
    </r>
    <r>
      <rPr>
        <b/>
        <sz val="11"/>
        <color indexed="8"/>
        <rFont val="Calibri"/>
        <family val="2"/>
      </rPr>
      <t>HAVONTA</t>
    </r>
    <r>
      <rPr>
        <sz val="11"/>
        <color indexed="8"/>
        <rFont val="Calibri"/>
        <family val="2"/>
      </rPr>
      <t>:</t>
    </r>
  </si>
  <si>
    <t>Várható bírságok összege az eddigi tapasztalataid alapján (gyorshajtás, tilosban parkolás, stb.) Nem évesítve, hanem összesen, amíg nálad lesz az autó!</t>
  </si>
  <si>
    <t>Autóban keletkező károk, amit te fizetsz (karambol, meghúzás, stb.) egy összegben ehhez az autóhoz.  (Tehát nem évente)</t>
  </si>
  <si>
    <r>
      <rPr>
        <sz val="11"/>
        <color indexed="8"/>
        <rFont val="Calibri"/>
        <family val="2"/>
      </rPr>
      <t xml:space="preserve">Autómosás, kozmetika, porszívó </t>
    </r>
    <r>
      <rPr>
        <b/>
        <sz val="11"/>
        <color indexed="8"/>
        <rFont val="Calibri"/>
        <family val="2"/>
      </rPr>
      <t>HAVONTA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</si>
  <si>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Calibri"/>
        <family val="2"/>
      </rPr>
      <t xml:space="preserve">Autópálya díj, úthasználati díj </t>
    </r>
    <r>
      <rPr>
        <b/>
        <sz val="11"/>
        <color indexed="8"/>
        <rFont val="Calibri"/>
        <family val="2"/>
      </rPr>
      <t>évente</t>
    </r>
    <r>
      <rPr>
        <sz val="11"/>
        <color indexed="8"/>
        <rFont val="Calibri"/>
        <family val="2"/>
      </rPr>
      <t>:</t>
    </r>
  </si>
  <si>
    <t>Erre az autóra költött vagy költendő utólagos felszerelés költsége összesen, mint tolatóradar, autórádió, utólagos klíma, üléshuzat és hasonlóak(nem évente, hanem összesen):</t>
  </si>
  <si>
    <t>Autóra költött egyéb költség összesen, mint fóliázás, tunning, sportkipufogó és minden más</t>
  </si>
  <si>
    <t>Garázsbérlet, teremgarázs havi díja (Figyelem! Ha saját garázsod van, amit ki is adhatnál, de nem tudod, mert a saját autód áll ott, az is költség!):</t>
  </si>
  <si>
    <t>Egyéb kiadás, amit az autóra költesz éves átlagban:</t>
  </si>
  <si>
    <t>Évente megtett kilométerek száma:</t>
  </si>
  <si>
    <t>Ebből városi forgalom százalékban:</t>
  </si>
  <si>
    <t>Városi fogyasztás (liter/100 km):</t>
  </si>
  <si>
    <t>Országúti forgalom százalékban:</t>
  </si>
  <si>
    <t>Országúti fogyasztás (liter/100 km)</t>
  </si>
  <si>
    <t>Autópálya %:</t>
  </si>
  <si>
    <t>Autópálya fogyasztás (liter/100 km):</t>
  </si>
  <si>
    <t>Üzemanyag átlagára:</t>
  </si>
  <si>
    <t>Az autó értékvesztése összesen:</t>
  </si>
  <si>
    <t>Az autó értékvesztése havonta:</t>
  </si>
  <si>
    <t>Hitel összköltsége:</t>
  </si>
  <si>
    <t>Hitel költsége havonta:</t>
  </si>
  <si>
    <t>Elmaradt kamat összesen, amiért autóban áll a pénzed és nem bankban egyenlő az önerő kamataival</t>
  </si>
  <si>
    <t xml:space="preserve">Elmaradt kamat havonta </t>
  </si>
  <si>
    <t>Havi egyéb állandó költsége az autódnak, a futott kilométertől függetlenül, benzin és olaj nélkül :</t>
  </si>
  <si>
    <t>Havi benzinköltség az adott kilométerre jutó olajköltséggel együtt:</t>
  </si>
  <si>
    <t>Az autó teljes havi költsége:</t>
  </si>
  <si>
    <t>Egy megtett kilométer teljes költsége: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</si>
</sst>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&quot; Ft&quot;"/>
    <numFmt numFmtId="166" formatCode="#,##0.00"/>
    <numFmt numFmtId="167" formatCode="0.00%"/>
    <numFmt numFmtId="168" formatCode="#,##0.0;[RED]\-#,##0.0"/>
    <numFmt numFmtId="169" formatCode="#,##0"/>
    <numFmt numFmtId="170" formatCode="0%"/>
    <numFmt numFmtId="171" formatCode="#,##0.0"/>
    <numFmt numFmtId="172" formatCode="#,##0.00\ [$Ft-40E];[RED]\-#,##0.00\ [$Ft-40E]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70" fontId="0" fillId="0" borderId="2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64" fontId="0" fillId="9" borderId="2" xfId="0" applyFont="1" applyFill="1" applyBorder="1" applyAlignment="1">
      <alignment horizontal="center" vertical="center" wrapText="1"/>
    </xf>
    <xf numFmtId="165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 wrapText="1"/>
    </xf>
    <xf numFmtId="172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162" zoomScaleNormal="162" workbookViewId="0" topLeftCell="A43">
      <selection activeCell="B51" sqref="B51"/>
    </sheetView>
  </sheetViews>
  <sheetFormatPr defaultColWidth="12.57421875" defaultRowHeight="15"/>
  <cols>
    <col min="1" max="1" width="22.140625" style="1" customWidth="1"/>
    <col min="2" max="3" width="21.7109375" style="2" customWidth="1"/>
    <col min="4" max="16384" width="13.140625" style="1" customWidth="1"/>
  </cols>
  <sheetData>
    <row r="1" spans="2:3" ht="15.75">
      <c r="B1" s="3" t="s">
        <v>0</v>
      </c>
      <c r="C1" s="3" t="s">
        <v>1</v>
      </c>
    </row>
    <row r="2" spans="1:3" ht="25.5">
      <c r="A2" s="4" t="s">
        <v>2</v>
      </c>
      <c r="B2" s="5">
        <v>1800000</v>
      </c>
      <c r="C2" s="5">
        <v>5800000</v>
      </c>
    </row>
    <row r="3" spans="1:3" ht="15.75">
      <c r="A3" s="4" t="s">
        <v>3</v>
      </c>
      <c r="B3" s="5">
        <v>1800000</v>
      </c>
      <c r="C3" s="5">
        <v>1800000</v>
      </c>
    </row>
    <row r="4" spans="1:3" ht="23.25">
      <c r="A4" s="4" t="s">
        <v>4</v>
      </c>
      <c r="B4" s="6">
        <v>0.06</v>
      </c>
      <c r="C4" s="6">
        <v>0.04</v>
      </c>
    </row>
    <row r="5" spans="1:3" ht="54.75">
      <c r="A5" s="4" t="s">
        <v>5</v>
      </c>
      <c r="B5" s="7">
        <v>5</v>
      </c>
      <c r="C5" s="7">
        <v>5</v>
      </c>
    </row>
    <row r="6" spans="1:3" ht="23.25">
      <c r="A6" s="4" t="s">
        <v>6</v>
      </c>
      <c r="B6" s="7">
        <v>10</v>
      </c>
      <c r="C6" s="7">
        <v>5</v>
      </c>
    </row>
    <row r="7" spans="1:3" ht="44.25">
      <c r="A7" s="4" t="s">
        <v>7</v>
      </c>
      <c r="B7" s="5">
        <v>1150000</v>
      </c>
      <c r="C7" s="5">
        <v>3450000</v>
      </c>
    </row>
    <row r="8" spans="1:3" ht="96.75">
      <c r="A8" s="4" t="s">
        <v>8</v>
      </c>
      <c r="B8" s="6">
        <v>0.037000000000000005</v>
      </c>
      <c r="C8" s="6">
        <v>0.037000000000000005</v>
      </c>
    </row>
    <row r="9" spans="1:3" ht="59.25">
      <c r="A9" s="4" t="s">
        <v>9</v>
      </c>
      <c r="B9" s="5">
        <v>80000</v>
      </c>
      <c r="C9" s="5">
        <v>160000</v>
      </c>
    </row>
    <row r="10" spans="1:3" ht="15.75">
      <c r="A10" s="4" t="s">
        <v>10</v>
      </c>
      <c r="B10" s="5">
        <v>42000</v>
      </c>
      <c r="C10" s="5">
        <v>42000</v>
      </c>
    </row>
    <row r="11" spans="1:3" ht="15.75">
      <c r="A11" s="4" t="s">
        <v>11</v>
      </c>
      <c r="B11" s="5">
        <v>47000</v>
      </c>
      <c r="C11" s="5">
        <v>97000</v>
      </c>
    </row>
    <row r="12" spans="1:3" ht="15.75">
      <c r="A12" s="4" t="s">
        <v>12</v>
      </c>
      <c r="B12" s="5">
        <v>19000</v>
      </c>
      <c r="C12" s="5">
        <v>19000</v>
      </c>
    </row>
    <row r="13" spans="1:3" ht="15.75">
      <c r="A13" s="4" t="s">
        <v>13</v>
      </c>
      <c r="B13" s="5">
        <v>25000</v>
      </c>
      <c r="C13" s="5">
        <v>25000</v>
      </c>
    </row>
    <row r="14" spans="1:3" ht="15.75">
      <c r="A14" s="4" t="s">
        <v>14</v>
      </c>
      <c r="B14" s="8">
        <v>2</v>
      </c>
      <c r="C14" s="8">
        <v>4</v>
      </c>
    </row>
    <row r="15" spans="1:3" ht="33.75">
      <c r="A15" s="4" t="s">
        <v>15</v>
      </c>
      <c r="B15" s="5">
        <v>20000</v>
      </c>
      <c r="C15" s="5">
        <v>35000</v>
      </c>
    </row>
    <row r="16" spans="1:3" ht="15.75">
      <c r="A16" s="4" t="s">
        <v>16</v>
      </c>
      <c r="B16" s="8">
        <v>10000</v>
      </c>
      <c r="C16" s="8">
        <v>10000</v>
      </c>
    </row>
    <row r="17" spans="1:3" ht="15.75">
      <c r="A17" s="4" t="s">
        <v>17</v>
      </c>
      <c r="B17" s="5">
        <v>70000</v>
      </c>
      <c r="C17" s="5">
        <v>70000</v>
      </c>
    </row>
    <row r="18" spans="1:3" ht="15.75">
      <c r="A18" s="4" t="s">
        <v>18</v>
      </c>
      <c r="B18" s="8">
        <v>4</v>
      </c>
      <c r="C18" s="8">
        <v>4</v>
      </c>
    </row>
    <row r="19" spans="1:3" ht="15.75">
      <c r="A19" s="4" t="s">
        <v>19</v>
      </c>
      <c r="B19" s="5">
        <v>70000</v>
      </c>
      <c r="C19" s="5">
        <v>70000</v>
      </c>
    </row>
    <row r="20" spans="1:3" ht="15.75">
      <c r="A20" s="4" t="s">
        <v>18</v>
      </c>
      <c r="B20" s="8">
        <v>4</v>
      </c>
      <c r="C20" s="8">
        <v>4</v>
      </c>
    </row>
    <row r="21" spans="1:3" ht="15.75">
      <c r="A21" s="4" t="s">
        <v>20</v>
      </c>
      <c r="B21" s="5">
        <v>25000</v>
      </c>
      <c r="C21" s="5">
        <v>0</v>
      </c>
    </row>
    <row r="22" spans="1:3" ht="15.75">
      <c r="A22" s="4" t="s">
        <v>18</v>
      </c>
      <c r="B22" s="8">
        <v>5</v>
      </c>
      <c r="C22" s="8">
        <v>5</v>
      </c>
    </row>
    <row r="23" spans="1:3" ht="54.75">
      <c r="A23" s="4" t="s">
        <v>21</v>
      </c>
      <c r="B23" s="5">
        <v>70000</v>
      </c>
      <c r="C23" s="5">
        <v>10000</v>
      </c>
    </row>
    <row r="24" spans="1:3" ht="48">
      <c r="A24" s="4" t="s">
        <v>22</v>
      </c>
      <c r="B24" s="5">
        <v>7000</v>
      </c>
      <c r="C24" s="5">
        <v>10000</v>
      </c>
    </row>
    <row r="25" spans="1:3" ht="36.75">
      <c r="A25" s="4" t="s">
        <v>23</v>
      </c>
      <c r="B25" s="5">
        <v>2000</v>
      </c>
      <c r="C25" s="5">
        <v>2000</v>
      </c>
    </row>
    <row r="26" spans="1:3" ht="81">
      <c r="A26" s="4" t="s">
        <v>24</v>
      </c>
      <c r="B26" s="5">
        <v>0</v>
      </c>
      <c r="C26" s="5">
        <v>0</v>
      </c>
    </row>
    <row r="27" spans="1:3" ht="69.75">
      <c r="A27" s="4" t="s">
        <v>25</v>
      </c>
      <c r="B27" s="5">
        <v>0</v>
      </c>
      <c r="C27" s="5">
        <v>0</v>
      </c>
    </row>
    <row r="28" spans="1:3" ht="25.5">
      <c r="A28" s="4" t="s">
        <v>26</v>
      </c>
      <c r="B28" s="5">
        <v>600</v>
      </c>
      <c r="C28" s="5">
        <v>1200</v>
      </c>
    </row>
    <row r="29" spans="1:3" ht="25.5">
      <c r="A29" s="4" t="s">
        <v>27</v>
      </c>
      <c r="B29" s="5">
        <v>12000</v>
      </c>
      <c r="C29" s="5">
        <v>12000</v>
      </c>
    </row>
    <row r="30" spans="1:3" ht="92.25">
      <c r="A30" s="4" t="s">
        <v>28</v>
      </c>
      <c r="B30" s="5">
        <v>0</v>
      </c>
      <c r="C30" s="5">
        <v>0</v>
      </c>
    </row>
    <row r="31" spans="1:3" ht="54.75">
      <c r="A31" s="4" t="s">
        <v>29</v>
      </c>
      <c r="B31" s="5">
        <v>0</v>
      </c>
      <c r="C31" s="5">
        <v>0</v>
      </c>
    </row>
    <row r="32" spans="1:3" ht="69.75">
      <c r="A32" s="4" t="s">
        <v>30</v>
      </c>
      <c r="B32" s="5">
        <v>0</v>
      </c>
      <c r="C32" s="5">
        <v>12000</v>
      </c>
    </row>
    <row r="33" spans="1:3" ht="36.75">
      <c r="A33" s="4" t="s">
        <v>31</v>
      </c>
      <c r="B33" s="5">
        <v>0</v>
      </c>
      <c r="C33" s="5">
        <v>0</v>
      </c>
    </row>
    <row r="34" spans="1:3" ht="23.25">
      <c r="A34" s="4" t="s">
        <v>32</v>
      </c>
      <c r="B34" s="8">
        <v>12000</v>
      </c>
      <c r="C34" s="8">
        <v>12000</v>
      </c>
    </row>
    <row r="35" spans="1:3" ht="25.5">
      <c r="A35" s="4" t="s">
        <v>33</v>
      </c>
      <c r="B35" s="9">
        <v>0.65</v>
      </c>
      <c r="C35" s="9">
        <v>0.65</v>
      </c>
    </row>
    <row r="36" spans="1:3" ht="25.5">
      <c r="A36" s="4" t="s">
        <v>34</v>
      </c>
      <c r="B36" s="10">
        <v>9.4</v>
      </c>
      <c r="C36" s="10">
        <v>8.4</v>
      </c>
    </row>
    <row r="37" spans="1:3" ht="25.5">
      <c r="A37" s="4" t="s">
        <v>35</v>
      </c>
      <c r="B37" s="9">
        <v>0.25</v>
      </c>
      <c r="C37" s="9">
        <v>0.25</v>
      </c>
    </row>
    <row r="38" spans="1:3" ht="25.5">
      <c r="A38" s="4" t="s">
        <v>36</v>
      </c>
      <c r="B38" s="10">
        <v>7.5</v>
      </c>
      <c r="C38" s="10">
        <v>6</v>
      </c>
    </row>
    <row r="39" spans="1:3" ht="15.75">
      <c r="A39" s="4" t="s">
        <v>37</v>
      </c>
      <c r="B39" s="9">
        <f>1-B37-B35</f>
        <v>0.09999999999999998</v>
      </c>
      <c r="C39" s="9">
        <f>1-C37-C35</f>
        <v>0.09999999999999998</v>
      </c>
    </row>
    <row r="40" spans="1:3" ht="25.5">
      <c r="A40" s="4" t="s">
        <v>38</v>
      </c>
      <c r="B40" s="10">
        <v>9.5</v>
      </c>
      <c r="C40" s="10">
        <v>8.5</v>
      </c>
    </row>
    <row r="41" spans="1:3" ht="15.75">
      <c r="A41" s="4" t="s">
        <v>39</v>
      </c>
      <c r="B41" s="5">
        <v>350</v>
      </c>
      <c r="C41" s="5">
        <v>350</v>
      </c>
    </row>
    <row r="42" spans="1:3" ht="15.75">
      <c r="A42" s="4"/>
      <c r="B42" s="5"/>
      <c r="C42" s="5"/>
    </row>
    <row r="43" spans="1:3" ht="23.25">
      <c r="A43" s="4" t="s">
        <v>40</v>
      </c>
      <c r="B43" s="5">
        <f>B2-B7</f>
        <v>650000</v>
      </c>
      <c r="C43" s="5">
        <f>C2-C7</f>
        <v>2350000</v>
      </c>
    </row>
    <row r="44" spans="1:3" ht="23.25">
      <c r="A44" s="4" t="s">
        <v>41</v>
      </c>
      <c r="B44" s="5">
        <f>B43/(B6*12)</f>
        <v>5416.666666666667</v>
      </c>
      <c r="C44" s="5">
        <f>C43/(C6*12)</f>
        <v>39166.666666666664</v>
      </c>
    </row>
    <row r="45" spans="1:5" ht="15.75">
      <c r="A45" s="4" t="s">
        <v>42</v>
      </c>
      <c r="B45" s="5">
        <f>((0-(PMT(B4/12,B5*12,B2-B3,)))*B5*12)-(B2-B3)</f>
        <v>0</v>
      </c>
      <c r="C45" s="5">
        <f>((0-(PMT(C4/12,C5*12,C2-C3,)))*C5*12)-(C2-C3)</f>
        <v>419965.2932639243</v>
      </c>
      <c r="D45" s="2"/>
      <c r="E45" s="2"/>
    </row>
    <row r="46" spans="1:256" ht="15.75">
      <c r="A46" s="4" t="s">
        <v>43</v>
      </c>
      <c r="B46" s="5">
        <f>B45/(B5*12)</f>
        <v>0</v>
      </c>
      <c r="C46" s="5">
        <f>C45/(C5*12)</f>
        <v>6999.421554398738</v>
      </c>
      <c r="D46" s="2"/>
      <c r="E46" s="2"/>
      <c r="F46" s="2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54.75">
      <c r="A47" s="4" t="s">
        <v>44</v>
      </c>
      <c r="B47" s="5">
        <f>(B3*((1+B8)^B6))-B3</f>
        <v>788570.9259136198</v>
      </c>
      <c r="C47" s="5">
        <f>(C3*((1+C8)^C6))-C3</f>
        <v>358570.746268122</v>
      </c>
      <c r="D47" s="2"/>
      <c r="E47" s="2"/>
      <c r="F47" s="2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4" t="s">
        <v>45</v>
      </c>
      <c r="B48" s="5">
        <f>B47/(B6*12)</f>
        <v>6571.424382613498</v>
      </c>
      <c r="C48" s="5">
        <f>C47/(C6*12)</f>
        <v>5976.1791044687</v>
      </c>
      <c r="D48" s="2"/>
      <c r="E48" s="2"/>
      <c r="F48" s="2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3" ht="65.25" customHeight="1">
      <c r="A49" s="11" t="s">
        <v>46</v>
      </c>
      <c r="B49" s="12">
        <f>(B9/(B6*12))+(B10/12)+(B11/12)+(B12/12)+((B13/B14)/12)+((B17/B18)/12)+((B19/B20)/12)+((B21/B22)/12)+(B23/12)+(B24/12)+B25+((B26/B6)/12)+((B27/B6)/12)+B28+(B29/12)+((B30/B6)/12)+((B31/B6)/12)+B32+(B33/12)</f>
        <v>24058.333333333332</v>
      </c>
      <c r="C49" s="12">
        <f>(C9/(C6*12))+(C10/12)+(C11/12)+(C12/12)+((C13/C14)/12)+((C17/C18)/12)+((C19/C20)/12)+((C21/C22)/12)+(C23/12)+(C24/12)+C25+((C26/C6)/12)+((C27/C6)/12)+C28+(C29/12)+((C30/C6)/12)+((C31/C6)/12)+C32+(C33/12)</f>
        <v>37137.5</v>
      </c>
    </row>
    <row r="50" spans="1:3" ht="36.75">
      <c r="A50" s="11" t="s">
        <v>47</v>
      </c>
      <c r="B50" s="12">
        <f>(((B34*B35/100*B36)+(B34*B37/100*B38)+(B34*B39/100*B40))*B41/12)+((B15/B16)*B34/12)</f>
        <v>33272.5</v>
      </c>
      <c r="C50" s="12">
        <f>(((C34*C35/100*C36)+(C34*C37/100*C38)+(C34*C39/100*C40))*C41/12)+((C15/C16)*C34/12)</f>
        <v>30835</v>
      </c>
    </row>
    <row r="51" spans="1:3" ht="23.25">
      <c r="A51" s="13" t="s">
        <v>48</v>
      </c>
      <c r="B51" s="14">
        <f>B49+B50+B48+(B46*(B5/B6))+B44</f>
        <v>69318.92438261349</v>
      </c>
      <c r="C51" s="14">
        <f>C49+C50+C48+(C46*(C5/C6))+C44</f>
        <v>120114.7673255341</v>
      </c>
    </row>
    <row r="52" spans="1:3" ht="25.5">
      <c r="A52" s="13" t="s">
        <v>49</v>
      </c>
      <c r="B52" s="14">
        <f>B51/(B34/12)</f>
        <v>69.31892438261349</v>
      </c>
      <c r="C52" s="14">
        <f>C51/(C34/12)</f>
        <v>120.1147673255341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62" zoomScaleNormal="162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>
    <row r="1" spans="1:2" ht="15.75">
      <c r="A1" s="15">
        <f>PMT(B4/12,24,100,)</f>
        <v>-4.166666666666667</v>
      </c>
      <c r="B1" s="16">
        <f>24*A1</f>
        <v>-100</v>
      </c>
    </row>
    <row r="3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2" zoomScaleNormal="162"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</dc:creator>
  <cp:keywords/>
  <dc:description/>
  <cp:lastModifiedBy/>
  <dcterms:created xsi:type="dcterms:W3CDTF">2012-11-11T20:14:09Z</dcterms:created>
  <dcterms:modified xsi:type="dcterms:W3CDTF">2018-02-18T16:53:21Z</dcterms:modified>
  <cp:category/>
  <cp:version/>
  <cp:contentType/>
  <cp:contentStatus/>
  <cp:revision>6</cp:revision>
</cp:coreProperties>
</file>