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kl\Documents\"/>
    </mc:Choice>
  </mc:AlternateContent>
  <bookViews>
    <workbookView xWindow="1176" yWindow="0" windowWidth="18984" windowHeight="96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B41" i="1"/>
  <c r="B33" i="1"/>
  <c r="B25" i="1"/>
  <c r="B17" i="1"/>
  <c r="B9" i="1"/>
  <c r="D2" i="1"/>
  <c r="B48" i="1" s="1"/>
  <c r="B10" i="1" l="1"/>
  <c r="B18" i="1"/>
  <c r="B26" i="1"/>
  <c r="B34" i="1"/>
  <c r="B42" i="1"/>
  <c r="B11" i="1"/>
  <c r="B19" i="1"/>
  <c r="B27" i="1"/>
  <c r="B35" i="1"/>
  <c r="B43" i="1"/>
  <c r="B12" i="1"/>
  <c r="B20" i="1"/>
  <c r="B28" i="1"/>
  <c r="B36" i="1"/>
  <c r="B44" i="1"/>
  <c r="B5" i="1"/>
  <c r="D5" i="1" s="1"/>
  <c r="B13" i="1"/>
  <c r="B21" i="1"/>
  <c r="B29" i="1"/>
  <c r="B37" i="1"/>
  <c r="B45" i="1"/>
  <c r="B6" i="1"/>
  <c r="B14" i="1"/>
  <c r="B22" i="1"/>
  <c r="B30" i="1"/>
  <c r="B38" i="1"/>
  <c r="B46" i="1"/>
  <c r="B7" i="1"/>
  <c r="B15" i="1"/>
  <c r="B23" i="1"/>
  <c r="B31" i="1"/>
  <c r="B39" i="1"/>
  <c r="B47" i="1"/>
  <c r="B8" i="1"/>
  <c r="B16" i="1"/>
  <c r="B24" i="1"/>
  <c r="B32" i="1"/>
  <c r="B40" i="1"/>
  <c r="C6" i="1" l="1"/>
  <c r="D6" i="1" s="1"/>
  <c r="F5" i="1"/>
  <c r="C7" i="1" l="1"/>
  <c r="D7" i="1" s="1"/>
  <c r="F6" i="1"/>
  <c r="C8" i="1" l="1"/>
  <c r="D8" i="1" s="1"/>
  <c r="F7" i="1"/>
  <c r="C9" i="1" l="1"/>
  <c r="D9" i="1" s="1"/>
  <c r="F8" i="1"/>
  <c r="F9" i="1" l="1"/>
  <c r="C10" i="1"/>
  <c r="D10" i="1" s="1"/>
  <c r="C11" i="1" l="1"/>
  <c r="D11" i="1" s="1"/>
  <c r="F10" i="1"/>
  <c r="C12" i="1" l="1"/>
  <c r="D12" i="1" s="1"/>
  <c r="F11" i="1"/>
  <c r="C13" i="1" l="1"/>
  <c r="D13" i="1" s="1"/>
  <c r="F13" i="1" s="1"/>
  <c r="F12" i="1"/>
  <c r="C14" i="1" l="1"/>
  <c r="D14" i="1" s="1"/>
  <c r="F14" i="1" s="1"/>
  <c r="C15" i="1" l="1"/>
  <c r="D15" i="1" l="1"/>
  <c r="F15" i="1" s="1"/>
  <c r="C16" i="1" l="1"/>
  <c r="D16" i="1" l="1"/>
  <c r="F16" i="1" s="1"/>
  <c r="C17" i="1" l="1"/>
  <c r="D17" i="1" l="1"/>
  <c r="C18" i="1" l="1"/>
  <c r="D18" i="1" s="1"/>
  <c r="F17" i="1"/>
  <c r="C19" i="1" l="1"/>
  <c r="D19" i="1" s="1"/>
  <c r="F19" i="1" s="1"/>
  <c r="F18" i="1"/>
  <c r="C20" i="1" l="1"/>
  <c r="D20" i="1" l="1"/>
  <c r="F20" i="1" s="1"/>
  <c r="C21" i="1" l="1"/>
  <c r="D21" i="1" l="1"/>
  <c r="F21" i="1" s="1"/>
  <c r="C22" i="1" l="1"/>
  <c r="D22" i="1" l="1"/>
  <c r="F22" i="1" s="1"/>
  <c r="C23" i="1" l="1"/>
  <c r="D23" i="1" l="1"/>
  <c r="F23" i="1" s="1"/>
  <c r="C24" i="1" l="1"/>
  <c r="D24" i="1" l="1"/>
  <c r="C25" i="1" l="1"/>
  <c r="D25" i="1" s="1"/>
  <c r="F24" i="1"/>
  <c r="C26" i="1" l="1"/>
  <c r="D26" i="1" s="1"/>
  <c r="F25" i="1"/>
  <c r="C27" i="1" l="1"/>
  <c r="D27" i="1" s="1"/>
  <c r="F27" i="1" s="1"/>
  <c r="F26" i="1"/>
  <c r="C28" i="1" l="1"/>
  <c r="D28" i="1" l="1"/>
  <c r="F28" i="1" s="1"/>
  <c r="C29" i="1" l="1"/>
  <c r="D29" i="1" l="1"/>
  <c r="F29" i="1" s="1"/>
  <c r="C30" i="1" l="1"/>
  <c r="D30" i="1" s="1"/>
  <c r="F30" i="1" s="1"/>
  <c r="C31" i="1" l="1"/>
  <c r="D31" i="1" l="1"/>
  <c r="F31" i="1" s="1"/>
  <c r="C32" i="1" l="1"/>
  <c r="D32" i="1" l="1"/>
  <c r="F32" i="1" s="1"/>
  <c r="C33" i="1" l="1"/>
  <c r="D33" i="1" l="1"/>
  <c r="F33" i="1" s="1"/>
  <c r="C34" i="1" l="1"/>
  <c r="D34" i="1" l="1"/>
  <c r="F34" i="1" s="1"/>
  <c r="C35" i="1" l="1"/>
  <c r="D35" i="1" s="1"/>
  <c r="F35" i="1" s="1"/>
  <c r="C36" i="1" l="1"/>
  <c r="D36" i="1" s="1"/>
  <c r="F36" i="1" s="1"/>
  <c r="C37" i="1" l="1"/>
  <c r="D37" i="1" s="1"/>
  <c r="F37" i="1" s="1"/>
  <c r="C38" i="1" l="1"/>
  <c r="D38" i="1" s="1"/>
  <c r="F38" i="1" s="1"/>
  <c r="C39" i="1" l="1"/>
  <c r="D39" i="1" l="1"/>
  <c r="F39" i="1" s="1"/>
  <c r="C40" i="1" l="1"/>
  <c r="D40" i="1" l="1"/>
  <c r="F40" i="1" s="1"/>
  <c r="C41" i="1" l="1"/>
  <c r="D41" i="1" l="1"/>
  <c r="F41" i="1" s="1"/>
  <c r="C42" i="1" l="1"/>
  <c r="D42" i="1" l="1"/>
  <c r="F42" i="1" s="1"/>
  <c r="C43" i="1" l="1"/>
  <c r="D43" i="1" l="1"/>
  <c r="F43" i="1" s="1"/>
  <c r="C44" i="1" l="1"/>
  <c r="D44" i="1" l="1"/>
  <c r="F44" i="1" s="1"/>
  <c r="C45" i="1" l="1"/>
  <c r="D45" i="1" l="1"/>
  <c r="F45" i="1" s="1"/>
  <c r="C46" i="1" l="1"/>
  <c r="D46" i="1" s="1"/>
  <c r="F46" i="1" s="1"/>
  <c r="C47" i="1" l="1"/>
  <c r="D47" i="1" s="1"/>
  <c r="F47" i="1" s="1"/>
  <c r="C48" i="1" l="1"/>
  <c r="D48" i="1" s="1"/>
  <c r="F48" i="1" s="1"/>
</calcChain>
</file>

<file path=xl/comments1.xml><?xml version="1.0" encoding="utf-8"?>
<comments xmlns="http://schemas.openxmlformats.org/spreadsheetml/2006/main">
  <authors>
    <author>heckl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heckl:</t>
        </r>
        <r>
          <rPr>
            <sz val="9"/>
            <color indexed="81"/>
            <rFont val="Tahoma"/>
            <family val="2"/>
            <charset val="238"/>
          </rPr>
          <t xml:space="preserve">
http://www.blikk.hu/aktualis/belfold/on-mennyi-penzt-visz-haza-ennyi-a-magyar-atlagkereset/8bc4fcc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38"/>
          </rPr>
          <t>heckl:</t>
        </r>
        <r>
          <rPr>
            <sz val="9"/>
            <color indexed="81"/>
            <rFont val="Tahoma"/>
            <family val="2"/>
            <charset val="238"/>
          </rPr>
          <t xml:space="preserve">
a 27% munkáltatói járulék már nincs szétszedve nyugdíjra és egészség biztosításra, de tegyük fel, hogy kb. akkora része megy nyugdíjra, ami a munkáltatói oldalon is igaz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38"/>
          </rPr>
          <t>heckl:</t>
        </r>
        <r>
          <rPr>
            <sz val="9"/>
            <color indexed="81"/>
            <rFont val="Tahoma"/>
            <family val="2"/>
            <charset val="238"/>
          </rPr>
          <t xml:space="preserve">
https://hu.wikipedia.org/wiki/Annuit%C3%A1s_(p%C3%A9nz%C3%BCgy)
http://www.internetsuli.hu/calculators.php?id=16</t>
        </r>
      </text>
    </comment>
  </commentList>
</comments>
</file>

<file path=xl/sharedStrings.xml><?xml version="1.0" encoding="utf-8"?>
<sst xmlns="http://schemas.openxmlformats.org/spreadsheetml/2006/main" count="11" uniqueCount="11">
  <si>
    <t>Bruttó átlagkereset</t>
  </si>
  <si>
    <t>Nyugdíjban töltött idő</t>
  </si>
  <si>
    <t>Munkáltatói nyugdíj járulék</t>
  </si>
  <si>
    <t>Munkavállalói nyugdíj járulék</t>
  </si>
  <si>
    <t>Életkor</t>
  </si>
  <si>
    <t>Berakott nyugdíj</t>
  </si>
  <si>
    <t>Kamat</t>
  </si>
  <si>
    <t>Összesen</t>
  </si>
  <si>
    <t>Átlagéletkor</t>
  </si>
  <si>
    <t>Havi nyugdíj</t>
  </si>
  <si>
    <t>Reál hozam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</si>
</sst>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3" fontId="0" fillId="0" borderId="0" xfId="0" applyNumberFormat="1"/>
    <xf numFmtId="172" fontId="0" fillId="0" borderId="0" xfId="1" applyNumberFormat="1" applyFont="1"/>
    <xf numFmtId="9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 applyFont="1"/>
  </cellXfs>
  <cellStyles count="2">
    <cellStyle name="Normal" xfId="0" builtinId="0"/>
    <cellStyle name="Percent" xfId="1" builtinId="5"/>
  </cellStyles>
  <dxfs count="10">
    <dxf>
      <numFmt numFmtId="3" formatCode="#,##0"/>
    </dxf>
    <dxf>
      <alignment horizontal="general" vertical="bottom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2" formatCode="0.0%"/>
    </dxf>
    <dxf>
      <numFmt numFmtId="13" formatCode="0%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atok" displayName="adatok" ref="A1:E2" totalsRowShown="0" headerRowDxfId="6">
  <tableColumns count="5">
    <tableColumn id="1" name="Bruttó átlagkereset" dataDxfId="9"/>
    <tableColumn id="3" name="Átlagéletkor"/>
    <tableColumn id="4" name="Munkavállalói nyugdíj járulék" dataDxfId="8"/>
    <tableColumn id="5" name="Munkáltatói nyugdíj járulék" dataDxfId="7" dataCellStyle="Percent">
      <calculatedColumnFormula>0.27*(10/(10+4+3+1.5))</calculatedColumnFormula>
    </tableColumn>
    <tableColumn id="6" name="Reál hozam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4:F48" totalsRowShown="0" headerRowDxfId="1">
  <tableColumns count="6">
    <tableColumn id="1" name="Életkor"/>
    <tableColumn id="2" name="Berakott nyugdíj" dataDxfId="5"/>
    <tableColumn id="3" name="Kamat" dataDxfId="4"/>
    <tableColumn id="4" name="Összesen" dataDxfId="3"/>
    <tableColumn id="5" name="Nyugdíjban töltött idő" dataDxfId="2"/>
    <tableColumn id="6" name="Havi nyugdíj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E3" sqref="E3"/>
    </sheetView>
  </sheetViews>
  <sheetFormatPr defaultRowHeight="14.4" x14ac:dyDescent="0.3"/>
  <cols>
    <col min="1" max="1" width="12.88671875" customWidth="1"/>
    <col min="2" max="2" width="12.6640625" customWidth="1"/>
    <col min="3" max="5" width="12.88671875" customWidth="1"/>
    <col min="6" max="6" width="10.88671875" bestFit="1" customWidth="1"/>
    <col min="9" max="9" width="12.6640625" bestFit="1" customWidth="1"/>
  </cols>
  <sheetData>
    <row r="1" spans="1:9" s="4" customFormat="1" ht="46.2" customHeight="1" x14ac:dyDescent="0.3">
      <c r="A1" s="4" t="s">
        <v>0</v>
      </c>
      <c r="B1" s="4" t="s">
        <v>8</v>
      </c>
      <c r="C1" s="4" t="s">
        <v>3</v>
      </c>
      <c r="D1" s="4" t="s">
        <v>2</v>
      </c>
      <c r="E1" s="4" t="s">
        <v>10</v>
      </c>
    </row>
    <row r="2" spans="1:9" x14ac:dyDescent="0.3">
      <c r="A2" s="1">
        <v>256900</v>
      </c>
      <c r="B2">
        <v>85</v>
      </c>
      <c r="C2" s="3">
        <v>0.1</v>
      </c>
      <c r="D2" s="2">
        <f>0.27*(10/(10+4+3+1.5))</f>
        <v>0.14594594594594595</v>
      </c>
      <c r="E2" s="3">
        <v>0.03</v>
      </c>
    </row>
    <row r="4" spans="1:9" ht="28.8" customHeight="1" x14ac:dyDescent="0.3">
      <c r="A4" s="4" t="s">
        <v>4</v>
      </c>
      <c r="B4" s="4" t="s">
        <v>5</v>
      </c>
      <c r="C4" s="4" t="s">
        <v>6</v>
      </c>
      <c r="D4" s="4" t="s">
        <v>7</v>
      </c>
      <c r="E4" s="4" t="s">
        <v>1</v>
      </c>
      <c r="F4" s="4" t="s">
        <v>9</v>
      </c>
    </row>
    <row r="5" spans="1:9" x14ac:dyDescent="0.3">
      <c r="A5">
        <v>22</v>
      </c>
      <c r="B5" s="1">
        <f>adatok[Bruttó átlagkereset]*12*(adatok[Munkavállalói nyugdíj járulék]+adatok[Munkáltatói nyugdíj járulék])</f>
        <v>758202.16216216225</v>
      </c>
      <c r="C5" s="1">
        <v>0</v>
      </c>
      <c r="D5" s="1">
        <f>Table2[[#This Row],[Berakott nyugdíj]]+Table2[[#This Row],[Kamat]]</f>
        <v>758202.16216216225</v>
      </c>
      <c r="E5" s="1">
        <f>adatok[Átlagéletkor]-Table2[[#This Row],[Életkor]]</f>
        <v>63</v>
      </c>
      <c r="F5" s="1">
        <f>Table2[[#This Row],[Összesen]]*adatok[Reál hozam]/(1-(1/POWER(1+adatok[Reál hozam], Table2[[#This Row],[Nyugdíjban töltött idő]])))/12</f>
        <v>2244.0775748664205</v>
      </c>
    </row>
    <row r="6" spans="1:9" x14ac:dyDescent="0.3">
      <c r="A6">
        <v>23</v>
      </c>
      <c r="B6" s="1">
        <f>adatok[Bruttó átlagkereset]*12*(adatok[Munkavállalói nyugdíj járulék]+adatok[Munkáltatói nyugdíj járulék])</f>
        <v>758202.16216216225</v>
      </c>
      <c r="C6" s="1">
        <f>D5*adatok[Reál hozam]</f>
        <v>22746.064864864868</v>
      </c>
      <c r="D6" s="1">
        <f>Table2[[#This Row],[Berakott nyugdíj]]+Table2[[#This Row],[Kamat]]+D5</f>
        <v>1539150.3891891893</v>
      </c>
      <c r="E6" s="1">
        <f>adatok[Átlagéletkor]-Table2[[#This Row],[Életkor]]</f>
        <v>62</v>
      </c>
      <c r="F6" s="1">
        <f>Table2[[#This Row],[Összesen]]*adatok[Reál hozam]/(1-(1/POWER(1+adatok[Reál hozam], Table2[[#This Row],[Nyugdíjban töltött idő]])))/12</f>
        <v>4580.7486498822454</v>
      </c>
      <c r="I6" s="5"/>
    </row>
    <row r="7" spans="1:9" x14ac:dyDescent="0.3">
      <c r="A7">
        <v>24</v>
      </c>
      <c r="B7" s="1">
        <f>adatok[Bruttó átlagkereset]*12*(adatok[Munkavállalói nyugdíj járulék]+adatok[Munkáltatói nyugdíj járulék])</f>
        <v>758202.16216216225</v>
      </c>
      <c r="C7" s="1">
        <f>D6*adatok[Reál hozam]</f>
        <v>46174.511675675676</v>
      </c>
      <c r="D7" s="1">
        <f>Table2[[#This Row],[Berakott nyugdíj]]+Table2[[#This Row],[Kamat]]+D6</f>
        <v>2343527.0630270271</v>
      </c>
      <c r="E7" s="1">
        <f>adatok[Átlagéletkor]-Table2[[#This Row],[Életkor]]</f>
        <v>61</v>
      </c>
      <c r="F7" s="1">
        <f>Table2[[#This Row],[Összesen]]*adatok[Reál hozam]/(1-(1/POWER(1+adatok[Reál hozam], Table2[[#This Row],[Nyugdíjban töltött idő]])))/12</f>
        <v>7014.7789218229509</v>
      </c>
    </row>
    <row r="8" spans="1:9" x14ac:dyDescent="0.3">
      <c r="A8">
        <v>25</v>
      </c>
      <c r="B8" s="1">
        <f>adatok[Bruttó átlagkereset]*12*(adatok[Munkavállalói nyugdíj járulék]+adatok[Munkáltatói nyugdíj járulék])</f>
        <v>758202.16216216225</v>
      </c>
      <c r="C8" s="1">
        <f>D7*adatok[Reál hozam]</f>
        <v>70305.811890810815</v>
      </c>
      <c r="D8" s="1">
        <f>Table2[[#This Row],[Berakott nyugdíj]]+Table2[[#This Row],[Kamat]]+D7</f>
        <v>3172035.0370800002</v>
      </c>
      <c r="E8" s="1">
        <f>adatok[Átlagéletkor]-Table2[[#This Row],[Életkor]]</f>
        <v>60</v>
      </c>
      <c r="F8" s="1">
        <f>Table2[[#This Row],[Összesen]]*adatok[Reál hozam]/(1-(1/POWER(1+adatok[Reál hozam], Table2[[#This Row],[Nyugdíjban töltött idő]])))/12</f>
        <v>9551.2509258701029</v>
      </c>
    </row>
    <row r="9" spans="1:9" x14ac:dyDescent="0.3">
      <c r="A9">
        <v>26</v>
      </c>
      <c r="B9" s="1">
        <f>adatok[Bruttó átlagkereset]*12*(adatok[Munkavállalói nyugdíj járulék]+adatok[Munkáltatói nyugdíj járulék])</f>
        <v>758202.16216216225</v>
      </c>
      <c r="C9" s="1">
        <f>D8*adatok[Reál hozam]</f>
        <v>95161.051112400004</v>
      </c>
      <c r="D9" s="1">
        <f>Table2[[#This Row],[Berakott nyugdíj]]+Table2[[#This Row],[Kamat]]+D8</f>
        <v>4025398.2503545624</v>
      </c>
      <c r="E9" s="1">
        <f>adatok[Átlagéletkor]-Table2[[#This Row],[Életkor]]</f>
        <v>59</v>
      </c>
      <c r="F9" s="1">
        <f>Table2[[#This Row],[Összesen]]*adatok[Reál hozam]/(1-(1/POWER(1+adatok[Reál hozam], Table2[[#This Row],[Nyugdíjban töltött idő]])))/12</f>
        <v>12195.590795489436</v>
      </c>
    </row>
    <row r="10" spans="1:9" x14ac:dyDescent="0.3">
      <c r="A10">
        <v>27</v>
      </c>
      <c r="B10" s="1">
        <f>adatok[Bruttó átlagkereset]*12*(adatok[Munkavállalói nyugdíj járulék]+adatok[Munkáltatói nyugdíj járulék])</f>
        <v>758202.16216216225</v>
      </c>
      <c r="C10" s="1">
        <f>D9*adatok[Reál hozam]</f>
        <v>120761.94751063686</v>
      </c>
      <c r="D10" s="1">
        <f>Table2[[#This Row],[Berakott nyugdíj]]+Table2[[#This Row],[Kamat]]+D9</f>
        <v>4904362.3600273617</v>
      </c>
      <c r="E10" s="1">
        <f>adatok[Átlagéletkor]-Table2[[#This Row],[Életkor]]</f>
        <v>58</v>
      </c>
      <c r="F10" s="1">
        <f>Table2[[#This Row],[Összesen]]*adatok[Reál hozam]/(1-(1/POWER(1+adatok[Reál hozam], Table2[[#This Row],[Nyugdíjban töltött idő]])))/12</f>
        <v>14953.597789679394</v>
      </c>
    </row>
    <row r="11" spans="1:9" x14ac:dyDescent="0.3">
      <c r="A11">
        <v>28</v>
      </c>
      <c r="B11" s="1">
        <f>adatok[Bruttó átlagkereset]*12*(adatok[Munkavállalói nyugdíj járulék]+adatok[Munkáltatói nyugdíj járulék])</f>
        <v>758202.16216216225</v>
      </c>
      <c r="C11" s="1">
        <f>D10*adatok[Reál hozam]</f>
        <v>147130.87080082085</v>
      </c>
      <c r="D11" s="1">
        <f>Table2[[#This Row],[Berakott nyugdíj]]+Table2[[#This Row],[Kamat]]+D10</f>
        <v>5809695.3929903451</v>
      </c>
      <c r="E11" s="1">
        <f>adatok[Átlagéletkor]-Table2[[#This Row],[Életkor]]</f>
        <v>57</v>
      </c>
      <c r="F11" s="1">
        <f>Table2[[#This Row],[Összesen]]*adatok[Reál hozam]/(1-(1/POWER(1+adatok[Reál hozam], Table2[[#This Row],[Nyugdíjban töltött idő]])))/12</f>
        <v>17831.476927506814</v>
      </c>
    </row>
    <row r="12" spans="1:9" x14ac:dyDescent="0.3">
      <c r="A12">
        <v>29</v>
      </c>
      <c r="B12" s="1">
        <f>adatok[Bruttó átlagkereset]*12*(adatok[Munkavállalói nyugdíj járulék]+adatok[Munkáltatói nyugdíj járulék])</f>
        <v>758202.16216216225</v>
      </c>
      <c r="C12" s="1">
        <f>D11*adatok[Reál hozam]</f>
        <v>174290.86178971035</v>
      </c>
      <c r="D12" s="1">
        <f>Table2[[#This Row],[Berakott nyugdíj]]+Table2[[#This Row],[Kamat]]+D11</f>
        <v>6742188.4169422174</v>
      </c>
      <c r="E12" s="1">
        <f>adatok[Átlagéletkor]-Table2[[#This Row],[Életkor]]</f>
        <v>56</v>
      </c>
      <c r="F12" s="1">
        <f>Table2[[#This Row],[Összesen]]*adatok[Reál hozam]/(1-(1/POWER(1+adatok[Reál hozam], Table2[[#This Row],[Nyugdíjban töltött idő]])))/12</f>
        <v>20835.875118408225</v>
      </c>
    </row>
    <row r="13" spans="1:9" x14ac:dyDescent="0.3">
      <c r="A13">
        <v>30</v>
      </c>
      <c r="B13" s="1">
        <f>adatok[Bruttó átlagkereset]*12*(adatok[Munkavállalói nyugdíj járulék]+adatok[Munkáltatói nyugdíj járulék])</f>
        <v>758202.16216216225</v>
      </c>
      <c r="C13" s="1">
        <f>D12*adatok[Reál hozam]</f>
        <v>202265.6525082665</v>
      </c>
      <c r="D13" s="1">
        <f>Table2[[#This Row],[Berakott nyugdíj]]+Table2[[#This Row],[Kamat]]+D12</f>
        <v>7702656.231612646</v>
      </c>
      <c r="E13" s="1">
        <f>adatok[Átlagéletkor]-Table2[[#This Row],[Életkor]]</f>
        <v>55</v>
      </c>
      <c r="F13" s="1">
        <f>Table2[[#This Row],[Összesen]]*adatok[Reál hozam]/(1-(1/POWER(1+adatok[Reál hozam], Table2[[#This Row],[Nyugdíjban töltött idő]])))/12</f>
        <v>23973.921233243469</v>
      </c>
    </row>
    <row r="14" spans="1:9" x14ac:dyDescent="0.3">
      <c r="A14">
        <v>31</v>
      </c>
      <c r="B14" s="1">
        <f>adatok[Bruttó átlagkereset]*12*(adatok[Munkavállalói nyugdíj járulék]+adatok[Munkáltatói nyugdíj járulék])</f>
        <v>758202.16216216225</v>
      </c>
      <c r="C14" s="1">
        <f>D13*adatok[Reál hozam]</f>
        <v>231079.68694837939</v>
      </c>
      <c r="D14" s="1">
        <f>Table2[[#This Row],[Berakott nyugdíj]]+Table2[[#This Row],[Kamat]]+D13</f>
        <v>8691938.080723187</v>
      </c>
      <c r="E14" s="1">
        <f>adatok[Átlagéletkor]-Table2[[#This Row],[Életkor]]</f>
        <v>54</v>
      </c>
      <c r="F14" s="1">
        <f>Table2[[#This Row],[Összesen]]*adatok[Reál hozam]/(1-(1/POWER(1+adatok[Reál hozam], Table2[[#This Row],[Nyugdíjban töltött idő]])))/12</f>
        <v>27253.270627014732</v>
      </c>
    </row>
    <row r="15" spans="1:9" x14ac:dyDescent="0.3">
      <c r="A15">
        <v>32</v>
      </c>
      <c r="B15" s="1">
        <f>adatok[Bruttó átlagkereset]*12*(adatok[Munkavállalói nyugdíj járulék]+adatok[Munkáltatói nyugdíj járulék])</f>
        <v>758202.16216216225</v>
      </c>
      <c r="C15" s="1">
        <f>D14*adatok[Reál hozam]</f>
        <v>260758.14242169561</v>
      </c>
      <c r="D15" s="1">
        <f>Table2[[#This Row],[Berakott nyugdíj]]+Table2[[#This Row],[Kamat]]+D14</f>
        <v>9710898.3853070457</v>
      </c>
      <c r="E15" s="1">
        <f>adatok[Átlagéletkor]-Table2[[#This Row],[Életkor]]</f>
        <v>53</v>
      </c>
      <c r="F15" s="1">
        <f>Table2[[#This Row],[Összesen]]*adatok[Reál hozam]/(1-(1/POWER(1+adatok[Reál hozam], Table2[[#This Row],[Nyugdíjban töltött idő]])))/12</f>
        <v>30682.154701285079</v>
      </c>
    </row>
    <row r="16" spans="1:9" x14ac:dyDescent="0.3">
      <c r="A16">
        <v>33</v>
      </c>
      <c r="B16" s="1">
        <f>adatok[Bruttó átlagkereset]*12*(adatok[Munkavállalói nyugdíj járulék]+adatok[Munkáltatói nyugdíj járulék])</f>
        <v>758202.16216216225</v>
      </c>
      <c r="C16" s="1">
        <f>D15*adatok[Reál hozam]</f>
        <v>291326.95155921136</v>
      </c>
      <c r="D16" s="1">
        <f>Table2[[#This Row],[Berakott nyugdíj]]+Table2[[#This Row],[Kamat]]+D15</f>
        <v>10760427.499028418</v>
      </c>
      <c r="E16" s="1">
        <f>adatok[Átlagéletkor]-Table2[[#This Row],[Életkor]]</f>
        <v>52</v>
      </c>
      <c r="F16" s="1">
        <f>Table2[[#This Row],[Összesen]]*adatok[Reál hozam]/(1-(1/POWER(1+adatok[Reál hozam], Table2[[#This Row],[Nyugdíjban töltött idő]])))/12</f>
        <v>34269.43618479983</v>
      </c>
    </row>
    <row r="17" spans="1:6" x14ac:dyDescent="0.3">
      <c r="A17">
        <v>34</v>
      </c>
      <c r="B17" s="1">
        <f>adatok[Bruttó átlagkereset]*12*(adatok[Munkavállalói nyugdíj járulék]+adatok[Munkáltatói nyugdíj járulék])</f>
        <v>758202.16216216225</v>
      </c>
      <c r="C17" s="1">
        <f>D16*adatok[Reál hozam]</f>
        <v>322812.82497085253</v>
      </c>
      <c r="D17" s="1">
        <f>Table2[[#This Row],[Berakott nyugdíj]]+Table2[[#This Row],[Kamat]]+D16</f>
        <v>11841442.486161433</v>
      </c>
      <c r="E17" s="1">
        <f>adatok[Átlagéletkor]-Table2[[#This Row],[Életkor]]</f>
        <v>51</v>
      </c>
      <c r="F17" s="1">
        <f>Table2[[#This Row],[Összesen]]*adatok[Reál hozam]/(1-(1/POWER(1+adatok[Reál hozam], Table2[[#This Row],[Nyugdíjban töltött idő]])))/12</f>
        <v>38024.670917248091</v>
      </c>
    </row>
    <row r="18" spans="1:6" x14ac:dyDescent="0.3">
      <c r="A18">
        <v>35</v>
      </c>
      <c r="B18" s="1">
        <f>adatok[Bruttó átlagkereset]*12*(adatok[Munkavállalói nyugdíj járulék]+adatok[Munkáltatói nyugdíj járulék])</f>
        <v>758202.16216216225</v>
      </c>
      <c r="C18" s="1">
        <f>D17*adatok[Reál hozam]</f>
        <v>355243.27458484296</v>
      </c>
      <c r="D18" s="1">
        <f>Table2[[#This Row],[Berakott nyugdíj]]+Table2[[#This Row],[Kamat]]+D17</f>
        <v>12954887.922908438</v>
      </c>
      <c r="E18" s="1">
        <f>adatok[Átlagéletkor]-Table2[[#This Row],[Életkor]]</f>
        <v>50</v>
      </c>
      <c r="F18" s="1">
        <f>Table2[[#This Row],[Összesen]]*adatok[Reál hozam]/(1-(1/POWER(1+adatok[Reál hozam], Table2[[#This Row],[Nyugdíjban töltött idő]])))/12</f>
        <v>41958.177046693927</v>
      </c>
    </row>
    <row r="19" spans="1:6" x14ac:dyDescent="0.3">
      <c r="A19">
        <v>36</v>
      </c>
      <c r="B19" s="1">
        <f>adatok[Bruttó átlagkereset]*12*(adatok[Munkavállalói nyugdíj járulék]+adatok[Munkáltatói nyugdíj járulék])</f>
        <v>758202.16216216225</v>
      </c>
      <c r="C19" s="1">
        <f>D18*adatok[Reál hozam]</f>
        <v>388646.63768725313</v>
      </c>
      <c r="D19" s="1">
        <f>Table2[[#This Row],[Berakott nyugdíj]]+Table2[[#This Row],[Kamat]]+D18</f>
        <v>14101736.722757854</v>
      </c>
      <c r="E19" s="1">
        <f>adatok[Átlagéletkor]-Table2[[#This Row],[Életkor]]</f>
        <v>49</v>
      </c>
      <c r="F19" s="1">
        <f>Table2[[#This Row],[Összesen]]*adatok[Reál hozam]/(1-(1/POWER(1+adatok[Reál hozam], Table2[[#This Row],[Nyugdíjban töltött idő]])))/12</f>
        <v>46081.112699866622</v>
      </c>
    </row>
    <row r="20" spans="1:6" x14ac:dyDescent="0.3">
      <c r="A20">
        <v>37</v>
      </c>
      <c r="B20" s="1">
        <f>adatok[Bruttó átlagkereset]*12*(adatok[Munkavállalói nyugdíj járulék]+adatok[Munkáltatói nyugdíj járulék])</f>
        <v>758202.16216216225</v>
      </c>
      <c r="C20" s="1">
        <f>D19*adatok[Reál hozam]</f>
        <v>423052.10168273561</v>
      </c>
      <c r="D20" s="1">
        <f>Table2[[#This Row],[Berakott nyugdíj]]+Table2[[#This Row],[Kamat]]+D19</f>
        <v>15282990.986602752</v>
      </c>
      <c r="E20" s="1">
        <f>adatok[Átlagéletkor]-Table2[[#This Row],[Életkor]]</f>
        <v>48</v>
      </c>
      <c r="F20" s="1">
        <f>Table2[[#This Row],[Összesen]]*adatok[Reál hozam]/(1-(1/POWER(1+adatok[Reál hozam], Table2[[#This Row],[Nyugdíjban töltött idő]])))/12</f>
        <v>50405.563361033252</v>
      </c>
    </row>
    <row r="21" spans="1:6" x14ac:dyDescent="0.3">
      <c r="A21">
        <v>38</v>
      </c>
      <c r="B21" s="1">
        <f>adatok[Bruttó átlagkereset]*12*(adatok[Munkavállalói nyugdíj járulék]+adatok[Munkáltatói nyugdíj járulék])</f>
        <v>758202.16216216225</v>
      </c>
      <c r="C21" s="1">
        <f>D20*adatok[Reál hozam]</f>
        <v>458489.72959808254</v>
      </c>
      <c r="D21" s="1">
        <f>Table2[[#This Row],[Berakott nyugdíj]]+Table2[[#This Row],[Kamat]]+D20</f>
        <v>16499682.878362997</v>
      </c>
      <c r="E21" s="1">
        <f>adatok[Átlagéletkor]-Table2[[#This Row],[Életkor]]</f>
        <v>47</v>
      </c>
      <c r="F21" s="1">
        <f>Table2[[#This Row],[Összesen]]*adatok[Reál hozam]/(1-(1/POWER(1+adatok[Reál hozam], Table2[[#This Row],[Nyugdíjban töltött idő]])))/12</f>
        <v>54944.640405514372</v>
      </c>
    </row>
    <row r="22" spans="1:6" x14ac:dyDescent="0.3">
      <c r="A22">
        <v>39</v>
      </c>
      <c r="B22" s="1">
        <f>adatok[Bruttó átlagkereset]*12*(adatok[Munkavállalói nyugdíj járulék]+adatok[Munkáltatói nyugdíj járulék])</f>
        <v>758202.16216216225</v>
      </c>
      <c r="C22" s="1">
        <f>D21*adatok[Reál hozam]</f>
        <v>494990.4863508899</v>
      </c>
      <c r="D22" s="1">
        <f>Table2[[#This Row],[Berakott nyugdíj]]+Table2[[#This Row],[Kamat]]+D21</f>
        <v>17752875.526876047</v>
      </c>
      <c r="E22" s="1">
        <f>adatok[Átlagéletkor]-Table2[[#This Row],[Életkor]]</f>
        <v>46</v>
      </c>
      <c r="F22" s="1">
        <f>Table2[[#This Row],[Összesen]]*adatok[Reál hozam]/(1-(1/POWER(1+adatok[Reál hozam], Table2[[#This Row],[Nyugdíjban töltött idő]])))/12</f>
        <v>59712.592485394773</v>
      </c>
    </row>
    <row r="23" spans="1:6" x14ac:dyDescent="0.3">
      <c r="A23">
        <v>40</v>
      </c>
      <c r="B23" s="1">
        <f>adatok[Bruttó átlagkereset]*12*(adatok[Munkavállalói nyugdíj járulék]+adatok[Munkáltatói nyugdíj járulék])</f>
        <v>758202.16216216225</v>
      </c>
      <c r="C23" s="1">
        <f>D22*adatok[Reál hozam]</f>
        <v>532586.26580628136</v>
      </c>
      <c r="D23" s="1">
        <f>Table2[[#This Row],[Berakott nyugdíj]]+Table2[[#This Row],[Kamat]]+D22</f>
        <v>19043663.95484449</v>
      </c>
      <c r="E23" s="1">
        <f>adatok[Átlagéletkor]-Table2[[#This Row],[Életkor]]</f>
        <v>45</v>
      </c>
      <c r="F23" s="1">
        <f>Table2[[#This Row],[Összesen]]*adatok[Reál hozam]/(1-(1/POWER(1+adatok[Reál hozam], Table2[[#This Row],[Nyugdíjban töltött idő]])))/12</f>
        <v>64724.931766769798</v>
      </c>
    </row>
    <row r="24" spans="1:6" x14ac:dyDescent="0.3">
      <c r="A24">
        <v>41</v>
      </c>
      <c r="B24" s="1">
        <f>adatok[Bruttó átlagkereset]*12*(adatok[Munkavállalói nyugdíj járulék]+adatok[Munkáltatói nyugdíj járulék])</f>
        <v>758202.16216216225</v>
      </c>
      <c r="C24" s="1">
        <f>D23*adatok[Reál hozam]</f>
        <v>571309.91864533466</v>
      </c>
      <c r="D24" s="1">
        <f>Table2[[#This Row],[Berakott nyugdíj]]+Table2[[#This Row],[Kamat]]+D23</f>
        <v>20373176.035651986</v>
      </c>
      <c r="E24" s="1">
        <f>adatok[Átlagéletkor]-Table2[[#This Row],[Életkor]]</f>
        <v>44</v>
      </c>
      <c r="F24" s="1">
        <f>Table2[[#This Row],[Összesen]]*adatok[Reál hozam]/(1-(1/POWER(1+adatok[Reál hozam], Table2[[#This Row],[Nyugdíjban töltött idő]])))/12</f>
        <v>69998.577381385796</v>
      </c>
    </row>
    <row r="25" spans="1:6" x14ac:dyDescent="0.3">
      <c r="A25">
        <v>42</v>
      </c>
      <c r="B25" s="1">
        <f>adatok[Bruttó átlagkereset]*12*(adatok[Munkavállalói nyugdíj járulék]+adatok[Munkáltatói nyugdíj járulék])</f>
        <v>758202.16216216225</v>
      </c>
      <c r="C25" s="1">
        <f>D24*adatok[Reál hozam]</f>
        <v>611195.28106955951</v>
      </c>
      <c r="D25" s="1">
        <f>Table2[[#This Row],[Berakott nyugdíj]]+Table2[[#This Row],[Kamat]]+D24</f>
        <v>21742573.478883706</v>
      </c>
      <c r="E25" s="1">
        <f>adatok[Átlagéletkor]-Table2[[#This Row],[Életkor]]</f>
        <v>43</v>
      </c>
      <c r="F25" s="1">
        <f>Table2[[#This Row],[Összesen]]*adatok[Reál hozam]/(1-(1/POWER(1+adatok[Reál hozam], Table2[[#This Row],[Nyugdíjban töltött idő]])))/12</f>
        <v>75552.018895137226</v>
      </c>
    </row>
    <row r="26" spans="1:6" x14ac:dyDescent="0.3">
      <c r="A26">
        <v>43</v>
      </c>
      <c r="B26" s="1">
        <f>adatok[Bruttó átlagkereset]*12*(adatok[Munkavállalói nyugdíj járulék]+adatok[Munkáltatói nyugdíj járulék])</f>
        <v>758202.16216216225</v>
      </c>
      <c r="C26" s="1">
        <f>D25*adatok[Reál hozam]</f>
        <v>652277.2043665112</v>
      </c>
      <c r="D26" s="1">
        <f>Table2[[#This Row],[Berakott nyugdíj]]+Table2[[#This Row],[Kamat]]+D25</f>
        <v>23153052.845412381</v>
      </c>
      <c r="E26" s="1">
        <f>adatok[Átlagéletkor]-Table2[[#This Row],[Életkor]]</f>
        <v>42</v>
      </c>
      <c r="F26" s="1">
        <f>Table2[[#This Row],[Összesen]]*adatok[Reál hozam]/(1-(1/POWER(1+adatok[Reál hozam], Table2[[#This Row],[Nyugdíjban töltött idő]])))/12</f>
        <v>81405.503129685865</v>
      </c>
    </row>
    <row r="27" spans="1:6" x14ac:dyDescent="0.3">
      <c r="A27">
        <v>44</v>
      </c>
      <c r="B27" s="1">
        <f>adatok[Bruttó átlagkereset]*12*(adatok[Munkavállalói nyugdíj járulék]+adatok[Munkáltatói nyugdíj járulék])</f>
        <v>758202.16216216225</v>
      </c>
      <c r="C27" s="1">
        <f>D26*adatok[Reál hozam]</f>
        <v>694591.58536237141</v>
      </c>
      <c r="D27" s="1">
        <f>Table2[[#This Row],[Berakott nyugdíj]]+Table2[[#This Row],[Kamat]]+D26</f>
        <v>24605846.592936914</v>
      </c>
      <c r="E27" s="1">
        <f>adatok[Átlagéletkor]-Table2[[#This Row],[Életkor]]</f>
        <v>41</v>
      </c>
      <c r="F27" s="1">
        <f>Table2[[#This Row],[Összesen]]*adatok[Reál hozam]/(1-(1/POWER(1+adatok[Reál hozam], Table2[[#This Row],[Nyugdíjban töltött idő]])))/12</f>
        <v>87581.248324448228</v>
      </c>
    </row>
    <row r="28" spans="1:6" x14ac:dyDescent="0.3">
      <c r="A28">
        <v>45</v>
      </c>
      <c r="B28" s="1">
        <f>adatok[Bruttó átlagkereset]*12*(adatok[Munkavállalói nyugdíj járulék]+adatok[Munkáltatói nyugdíj járulék])</f>
        <v>758202.16216216225</v>
      </c>
      <c r="C28" s="1">
        <f>D27*adatok[Reál hozam]</f>
        <v>738175.3977881074</v>
      </c>
      <c r="D28" s="1">
        <f>Table2[[#This Row],[Berakott nyugdíj]]+Table2[[#This Row],[Kamat]]+D27</f>
        <v>26102224.152887184</v>
      </c>
      <c r="E28" s="1">
        <f>adatok[Átlagéletkor]-Table2[[#This Row],[Életkor]]</f>
        <v>40</v>
      </c>
      <c r="F28" s="1">
        <f>Table2[[#This Row],[Összesen]]*adatok[Reál hozam]/(1-(1/POWER(1+adatok[Reál hozam], Table2[[#This Row],[Nyugdíjban töltött idő]])))/12</f>
        <v>94103.690423647757</v>
      </c>
    </row>
    <row r="29" spans="1:6" x14ac:dyDescent="0.3">
      <c r="A29">
        <v>46</v>
      </c>
      <c r="B29" s="1">
        <f>adatok[Bruttó átlagkereset]*12*(adatok[Munkavállalói nyugdíj járulék]+adatok[Munkáltatói nyugdíj járulék])</f>
        <v>758202.16216216225</v>
      </c>
      <c r="C29" s="1">
        <f>D28*adatok[Reál hozam]</f>
        <v>783066.72458661546</v>
      </c>
      <c r="D29" s="1">
        <f>Table2[[#This Row],[Berakott nyugdíj]]+Table2[[#This Row],[Kamat]]+D28</f>
        <v>27643493.039635964</v>
      </c>
      <c r="E29" s="1">
        <f>adatok[Átlagéletkor]-Table2[[#This Row],[Életkor]]</f>
        <v>39</v>
      </c>
      <c r="F29" s="1">
        <f>Table2[[#This Row],[Összesen]]*adatok[Reál hozam]/(1-(1/POWER(1+adatok[Reál hozam], Table2[[#This Row],[Nyugdíjban töltött idő]])))/12</f>
        <v>100999.76725460535</v>
      </c>
    </row>
    <row r="30" spans="1:6" x14ac:dyDescent="0.3">
      <c r="A30">
        <v>47</v>
      </c>
      <c r="B30" s="1">
        <f>adatok[Bruttó átlagkereset]*12*(adatok[Munkavállalói nyugdíj járulék]+adatok[Munkáltatói nyugdíj járulék])</f>
        <v>758202.16216216225</v>
      </c>
      <c r="C30" s="1">
        <f>D29*adatok[Reál hozam]</f>
        <v>829304.79118907882</v>
      </c>
      <c r="D30" s="1">
        <f>Table2[[#This Row],[Berakott nyugdíj]]+Table2[[#This Row],[Kamat]]+D29</f>
        <v>29230999.992987204</v>
      </c>
      <c r="E30" s="1">
        <f>adatok[Átlagéletkor]-Table2[[#This Row],[Életkor]]</f>
        <v>38</v>
      </c>
      <c r="F30" s="1">
        <f>Table2[[#This Row],[Összesen]]*adatok[Reál hozam]/(1-(1/POWER(1+adatok[Reál hozam], Table2[[#This Row],[Nyugdíjban töltött idő]])))/12</f>
        <v>108299.24757737415</v>
      </c>
    </row>
    <row r="31" spans="1:6" x14ac:dyDescent="0.3">
      <c r="A31">
        <v>48</v>
      </c>
      <c r="B31" s="1">
        <f>adatok[Bruttó átlagkereset]*12*(adatok[Munkavállalói nyugdíj járulék]+adatok[Munkáltatói nyugdíj járulék])</f>
        <v>758202.16216216225</v>
      </c>
      <c r="C31" s="1">
        <f>D30*adatok[Reál hozam]</f>
        <v>876929.99978961609</v>
      </c>
      <c r="D31" s="1">
        <f>Table2[[#This Row],[Berakott nyugdíj]]+Table2[[#This Row],[Kamat]]+D30</f>
        <v>30866132.154938981</v>
      </c>
      <c r="E31" s="1">
        <f>adatok[Átlagéletkor]-Table2[[#This Row],[Életkor]]</f>
        <v>37</v>
      </c>
      <c r="F31" s="1">
        <f>Table2[[#This Row],[Összesen]]*adatok[Reál hozam]/(1-(1/POWER(1+adatok[Reál hozam], Table2[[#This Row],[Nyugdíjban töltött idő]])))/12</f>
        <v>116035.11349503737</v>
      </c>
    </row>
    <row r="32" spans="1:6" x14ac:dyDescent="0.3">
      <c r="A32">
        <v>49</v>
      </c>
      <c r="B32" s="1">
        <f>adatok[Bruttó átlagkereset]*12*(adatok[Munkavállalói nyugdíj járulék]+adatok[Munkáltatói nyugdíj járulék])</f>
        <v>758202.16216216225</v>
      </c>
      <c r="C32" s="1">
        <f>D31*adatok[Reál hozam]</f>
        <v>925983.96464816935</v>
      </c>
      <c r="D32" s="1">
        <f>Table2[[#This Row],[Berakott nyugdíj]]+Table2[[#This Row],[Kamat]]+D31</f>
        <v>32550318.281749312</v>
      </c>
      <c r="E32" s="1">
        <f>adatok[Átlagéletkor]-Table2[[#This Row],[Életkor]]</f>
        <v>36</v>
      </c>
      <c r="F32" s="1">
        <f>Table2[[#This Row],[Összesen]]*adatok[Reál hozam]/(1-(1/POWER(1+adatok[Reál hozam], Table2[[#This Row],[Nyugdíjban töltött idő]])))/12</f>
        <v>124244.00660050426</v>
      </c>
    </row>
    <row r="33" spans="1:6" x14ac:dyDescent="0.3">
      <c r="A33">
        <v>50</v>
      </c>
      <c r="B33" s="1">
        <f>adatok[Bruttó átlagkereset]*12*(adatok[Munkavállalói nyugdíj járulék]+adatok[Munkáltatói nyugdíj járulék])</f>
        <v>758202.16216216225</v>
      </c>
      <c r="C33" s="1">
        <f>D32*adatok[Reál hozam]</f>
        <v>976509.5484524793</v>
      </c>
      <c r="D33" s="1">
        <f>Table2[[#This Row],[Berakott nyugdíj]]+Table2[[#This Row],[Kamat]]+D32</f>
        <v>34285029.992363952</v>
      </c>
      <c r="E33" s="1">
        <f>adatok[Átlagéletkor]-Table2[[#This Row],[Életkor]]</f>
        <v>35</v>
      </c>
      <c r="F33" s="1">
        <f>Table2[[#This Row],[Összesen]]*adatok[Reál hozam]/(1-(1/POWER(1+adatok[Reál hozam], Table2[[#This Row],[Nyugdíjban töltött idő]])))/12</f>
        <v>132966.75060725751</v>
      </c>
    </row>
    <row r="34" spans="1:6" x14ac:dyDescent="0.3">
      <c r="A34">
        <v>51</v>
      </c>
      <c r="B34" s="1">
        <f>adatok[Bruttó átlagkereset]*12*(adatok[Munkavállalói nyugdíj járulék]+adatok[Munkáltatói nyugdíj járulék])</f>
        <v>758202.16216216225</v>
      </c>
      <c r="C34" s="1">
        <f>D33*adatok[Reál hozam]</f>
        <v>1028550.8997709185</v>
      </c>
      <c r="D34" s="1">
        <f>Table2[[#This Row],[Berakott nyugdíj]]+Table2[[#This Row],[Kamat]]+D33</f>
        <v>36071783.05429703</v>
      </c>
      <c r="E34" s="1">
        <f>adatok[Átlagéletkor]-Table2[[#This Row],[Életkor]]</f>
        <v>34</v>
      </c>
      <c r="F34" s="1">
        <f>Table2[[#This Row],[Összesen]]*adatok[Reál hozam]/(1-(1/POWER(1+adatok[Reál hozam], Table2[[#This Row],[Nyugdíjban töltött idő]])))/12</f>
        <v>142248.96621090869</v>
      </c>
    </row>
    <row r="35" spans="1:6" x14ac:dyDescent="0.3">
      <c r="A35">
        <v>52</v>
      </c>
      <c r="B35" s="1">
        <f>adatok[Bruttó átlagkereset]*12*(adatok[Munkavállalói nyugdíj járulék]+adatok[Munkáltatói nyugdíj járulék])</f>
        <v>758202.16216216225</v>
      </c>
      <c r="C35" s="1">
        <f>D34*adatok[Reál hozam]</f>
        <v>1082153.4916289109</v>
      </c>
      <c r="D35" s="1">
        <f>Table2[[#This Row],[Berakott nyugdíj]]+Table2[[#This Row],[Kamat]]+D34</f>
        <v>37912138.7080881</v>
      </c>
      <c r="E35" s="1">
        <f>adatok[Átlagéletkor]-Table2[[#This Row],[Életkor]]</f>
        <v>33</v>
      </c>
      <c r="F35" s="1">
        <f>Table2[[#This Row],[Összesen]]*adatok[Reál hozam]/(1-(1/POWER(1+adatok[Reál hozam], Table2[[#This Row],[Nyugdíjban töltött idő]])))/12</f>
        <v>152141.79774583571</v>
      </c>
    </row>
    <row r="36" spans="1:6" x14ac:dyDescent="0.3">
      <c r="A36">
        <v>53</v>
      </c>
      <c r="B36" s="1">
        <f>adatok[Bruttó átlagkereset]*12*(adatok[Munkavállalói nyugdíj járulék]+adatok[Munkáltatói nyugdíj járulék])</f>
        <v>758202.16216216225</v>
      </c>
      <c r="C36" s="1">
        <f>D35*adatok[Reál hozam]</f>
        <v>1137364.1612426429</v>
      </c>
      <c r="D36" s="1">
        <f>Table2[[#This Row],[Berakott nyugdíj]]+Table2[[#This Row],[Kamat]]+D35</f>
        <v>39807705.031492904</v>
      </c>
      <c r="E36" s="1">
        <f>adatok[Átlagéletkor]-Table2[[#This Row],[Életkor]]</f>
        <v>32</v>
      </c>
      <c r="F36" s="1">
        <f>Table2[[#This Row],[Összesen]]*adatok[Reál hozam]/(1-(1/POWER(1+adatok[Reál hozam], Table2[[#This Row],[Nyugdíjban töltött idő]])))/12</f>
        <v>162702.7760922458</v>
      </c>
    </row>
    <row r="37" spans="1:6" x14ac:dyDescent="0.3">
      <c r="A37">
        <v>54</v>
      </c>
      <c r="B37" s="1">
        <f>adatok[Bruttó átlagkereset]*12*(adatok[Munkavállalói nyugdíj járulék]+adatok[Munkáltatói nyugdíj járulék])</f>
        <v>758202.16216216225</v>
      </c>
      <c r="C37" s="1">
        <f>D36*adatok[Reál hozam]</f>
        <v>1194231.1509447871</v>
      </c>
      <c r="D37" s="1">
        <f>Table2[[#This Row],[Berakott nyugdíj]]+Table2[[#This Row],[Kamat]]+D36</f>
        <v>41760138.34459985</v>
      </c>
      <c r="E37" s="1">
        <f>adatok[Átlagéletkor]-Table2[[#This Row],[Életkor]]</f>
        <v>31</v>
      </c>
      <c r="F37" s="1">
        <f>Table2[[#This Row],[Összesen]]*adatok[Reál hozam]/(1-(1/POWER(1+adatok[Reál hozam], Table2[[#This Row],[Nyugdíjban töltött idő]])))/12</f>
        <v>173996.84860006222</v>
      </c>
    </row>
    <row r="38" spans="1:6" x14ac:dyDescent="0.3">
      <c r="A38">
        <v>55</v>
      </c>
      <c r="B38" s="1">
        <f>adatok[Bruttó átlagkereset]*12*(adatok[Munkavállalói nyugdíj járulék]+adatok[Munkáltatói nyugdíj járulék])</f>
        <v>758202.16216216225</v>
      </c>
      <c r="C38" s="1">
        <f>D37*adatok[Reál hozam]</f>
        <v>1252804.1503379955</v>
      </c>
      <c r="D38" s="1">
        <f>Table2[[#This Row],[Berakott nyugdíj]]+Table2[[#This Row],[Kamat]]+D37</f>
        <v>43771144.657100007</v>
      </c>
      <c r="E38" s="1">
        <f>adatok[Átlagéletkor]-Table2[[#This Row],[Életkor]]</f>
        <v>30</v>
      </c>
      <c r="F38" s="1">
        <f>Table2[[#This Row],[Összesen]]*adatok[Reál hozam]/(1-(1/POWER(1+adatok[Reál hozam], Table2[[#This Row],[Nyugdíjban töltött idő]])))/12</f>
        <v>186097.61500040619</v>
      </c>
    </row>
    <row r="39" spans="1:6" x14ac:dyDescent="0.3">
      <c r="A39">
        <v>56</v>
      </c>
      <c r="B39" s="1">
        <f>adatok[Bruttó átlagkereset]*12*(adatok[Munkavállalói nyugdíj járulék]+adatok[Munkáltatói nyugdíj járulék])</f>
        <v>758202.16216216225</v>
      </c>
      <c r="C39" s="1">
        <f>D38*adatok[Reál hozam]</f>
        <v>1313134.3397130002</v>
      </c>
      <c r="D39" s="1">
        <f>Table2[[#This Row],[Berakott nyugdíj]]+Table2[[#This Row],[Kamat]]+D38</f>
        <v>45842481.158975169</v>
      </c>
      <c r="E39" s="1">
        <f>adatok[Átlagéletkor]-Table2[[#This Row],[Életkor]]</f>
        <v>29</v>
      </c>
      <c r="F39" s="1">
        <f>Table2[[#This Row],[Összesen]]*adatok[Reál hozam]/(1-(1/POWER(1+adatok[Reál hozam], Table2[[#This Row],[Nyugdíjban töltött idő]])))/12</f>
        <v>199088.81902599931</v>
      </c>
    </row>
    <row r="40" spans="1:6" x14ac:dyDescent="0.3">
      <c r="A40">
        <v>57</v>
      </c>
      <c r="B40" s="1">
        <f>adatok[Bruttó átlagkereset]*12*(adatok[Munkavállalói nyugdíj járulék]+adatok[Munkáltatói nyugdíj járulék])</f>
        <v>758202.16216216225</v>
      </c>
      <c r="C40" s="1">
        <f>D39*adatok[Reál hozam]</f>
        <v>1375274.4347692551</v>
      </c>
      <c r="D40" s="1">
        <f>Table2[[#This Row],[Berakott nyugdíj]]+Table2[[#This Row],[Kamat]]+D39</f>
        <v>47975957.755906589</v>
      </c>
      <c r="E40" s="1">
        <f>adatok[Átlagéletkor]-Table2[[#This Row],[Életkor]]</f>
        <v>28</v>
      </c>
      <c r="F40" s="1">
        <f>Table2[[#This Row],[Összesen]]*adatok[Reál hozam]/(1-(1/POWER(1+adatok[Reál hozam], Table2[[#This Row],[Nyugdíjban töltött idő]])))/12</f>
        <v>213066.15966790656</v>
      </c>
    </row>
    <row r="41" spans="1:6" x14ac:dyDescent="0.3">
      <c r="A41">
        <v>58</v>
      </c>
      <c r="B41" s="1">
        <f>adatok[Bruttó átlagkereset]*12*(adatok[Munkavállalói nyugdíj járulék]+adatok[Munkáltatói nyugdíj járulék])</f>
        <v>758202.16216216225</v>
      </c>
      <c r="C41" s="1">
        <f>D40*adatok[Reál hozam]</f>
        <v>1439278.7326771975</v>
      </c>
      <c r="D41" s="1">
        <f>Table2[[#This Row],[Berakott nyugdíj]]+Table2[[#This Row],[Kamat]]+D40</f>
        <v>50173438.650745951</v>
      </c>
      <c r="E41" s="1">
        <f>adatok[Átlagéletkor]-Table2[[#This Row],[Életkor]]</f>
        <v>27</v>
      </c>
      <c r="F41" s="1">
        <f>Table2[[#This Row],[Összesen]]*adatok[Reál hozam]/(1-(1/POWER(1+adatok[Reál hozam], Table2[[#This Row],[Nyugdíjban töltött idő]])))/12</f>
        <v>228139.50493749158</v>
      </c>
    </row>
    <row r="42" spans="1:6" x14ac:dyDescent="0.3">
      <c r="A42">
        <v>59</v>
      </c>
      <c r="B42" s="1">
        <f>adatok[Bruttó átlagkereset]*12*(adatok[Munkavállalói nyugdíj járulék]+adatok[Munkáltatói nyugdíj járulék])</f>
        <v>758202.16216216225</v>
      </c>
      <c r="C42" s="1">
        <f>D41*adatok[Reál hozam]</f>
        <v>1505203.1595223784</v>
      </c>
      <c r="D42" s="1">
        <f>Table2[[#This Row],[Berakott nyugdíj]]+Table2[[#This Row],[Kamat]]+D41</f>
        <v>52436843.97243049</v>
      </c>
      <c r="E42" s="1">
        <f>adatok[Átlagéletkor]-Table2[[#This Row],[Életkor]]</f>
        <v>26</v>
      </c>
      <c r="F42" s="1">
        <f>Table2[[#This Row],[Összesen]]*adatok[Reál hozam]/(1-(1/POWER(1+adatok[Reál hozam], Table2[[#This Row],[Nyugdíjban töltött idő]])))/12</f>
        <v>244435.61650057157</v>
      </c>
    </row>
    <row r="43" spans="1:6" x14ac:dyDescent="0.3">
      <c r="A43">
        <v>60</v>
      </c>
      <c r="B43" s="1">
        <f>adatok[Bruttó átlagkereset]*12*(adatok[Munkavállalói nyugdíj járulék]+adatok[Munkáltatói nyugdíj járulék])</f>
        <v>758202.16216216225</v>
      </c>
      <c r="C43" s="1">
        <f>D42*adatok[Reál hozam]</f>
        <v>1573105.3191729146</v>
      </c>
      <c r="D43" s="1">
        <f>Table2[[#This Row],[Berakott nyugdíj]]+Table2[[#This Row],[Kamat]]+D42</f>
        <v>54768151.453765564</v>
      </c>
      <c r="E43" s="1">
        <f>adatok[Átlagéletkor]-Table2[[#This Row],[Életkor]]</f>
        <v>25</v>
      </c>
      <c r="F43" s="1">
        <f>Table2[[#This Row],[Összesen]]*adatok[Reál hozam]/(1-(1/POWER(1+adatok[Reál hozam], Table2[[#This Row],[Nyugdíjban töltött idő]])))/12</f>
        <v>262101.5282281891</v>
      </c>
    </row>
    <row r="44" spans="1:6" x14ac:dyDescent="0.3">
      <c r="A44">
        <v>61</v>
      </c>
      <c r="B44" s="1">
        <f>adatok[Bruttó átlagkereset]*12*(adatok[Munkavállalói nyugdíj járulék]+adatok[Munkáltatói nyugdíj járulék])</f>
        <v>758202.16216216225</v>
      </c>
      <c r="C44" s="1">
        <f>D43*adatok[Reál hozam]</f>
        <v>1643044.5436129668</v>
      </c>
      <c r="D44" s="1">
        <f>Table2[[#This Row],[Berakott nyugdíj]]+Table2[[#This Row],[Kamat]]+D43</f>
        <v>57169398.15954069</v>
      </c>
      <c r="E44" s="1">
        <f>adatok[Átlagéletkor]-Table2[[#This Row],[Életkor]]</f>
        <v>24</v>
      </c>
      <c r="F44" s="1">
        <f>Table2[[#This Row],[Összesen]]*adatok[Reál hozam]/(1-(1/POWER(1+adatok[Reál hozam], Table2[[#This Row],[Nyugdíjban töltött idő]])))/12</f>
        <v>281308.76938988944</v>
      </c>
    </row>
    <row r="45" spans="1:6" x14ac:dyDescent="0.3">
      <c r="A45">
        <v>62</v>
      </c>
      <c r="B45" s="1">
        <f>adatok[Bruttó átlagkereset]*12*(adatok[Munkavállalói nyugdíj járulék]+adatok[Munkáltatói nyugdíj járulék])</f>
        <v>758202.16216216225</v>
      </c>
      <c r="C45" s="1">
        <f>D44*adatok[Reál hozam]</f>
        <v>1715081.9447862206</v>
      </c>
      <c r="D45" s="1">
        <f>Table2[[#This Row],[Berakott nyugdíj]]+Table2[[#This Row],[Kamat]]+D44</f>
        <v>59642682.266489074</v>
      </c>
      <c r="E45" s="1">
        <f>adatok[Átlagéletkor]-Table2[[#This Row],[Életkor]]</f>
        <v>23</v>
      </c>
      <c r="F45" s="1">
        <f>Table2[[#This Row],[Összesen]]*adatok[Reál hozam]/(1-(1/POWER(1+adatok[Reál hozam], Table2[[#This Row],[Nyugdíjban töltött idő]])))/12</f>
        <v>302258.68955482548</v>
      </c>
    </row>
    <row r="46" spans="1:6" x14ac:dyDescent="0.3">
      <c r="A46">
        <v>63</v>
      </c>
      <c r="B46" s="1">
        <f>adatok[Bruttó átlagkereset]*12*(adatok[Munkavállalói nyugdíj járulék]+adatok[Munkáltatói nyugdíj járulék])</f>
        <v>758202.16216216225</v>
      </c>
      <c r="C46" s="1">
        <f>D45*adatok[Reál hozam]</f>
        <v>1789280.4679946722</v>
      </c>
      <c r="D46" s="1">
        <f>Table2[[#This Row],[Berakott nyugdíj]]+Table2[[#This Row],[Kamat]]+D45</f>
        <v>62190164.896645911</v>
      </c>
      <c r="E46" s="1">
        <f>adatok[Átlagéletkor]-Table2[[#This Row],[Életkor]]</f>
        <v>22</v>
      </c>
      <c r="F46" s="1">
        <f>Table2[[#This Row],[Összesen]]*adatok[Reál hozam]/(1-(1/POWER(1+adatok[Reál hozam], Table2[[#This Row],[Nyugdíjban töltött idő]])))/12</f>
        <v>325189.23574430874</v>
      </c>
    </row>
    <row r="47" spans="1:6" x14ac:dyDescent="0.3">
      <c r="A47">
        <v>64</v>
      </c>
      <c r="B47" s="1">
        <f>adatok[Bruttó átlagkereset]*12*(adatok[Munkavállalói nyugdíj járulék]+adatok[Munkáltatói nyugdíj járulék])</f>
        <v>758202.16216216225</v>
      </c>
      <c r="C47" s="1">
        <f>D46*adatok[Reál hozam]</f>
        <v>1865704.9468993773</v>
      </c>
      <c r="D47" s="1">
        <f>Table2[[#This Row],[Berakott nyugdíj]]+Table2[[#This Row],[Kamat]]+D46</f>
        <v>64814072.00570745</v>
      </c>
      <c r="E47" s="1">
        <f>adatok[Átlagéletkor]-Table2[[#This Row],[Életkor]]</f>
        <v>21</v>
      </c>
      <c r="F47" s="1">
        <f>Table2[[#This Row],[Összesen]]*adatok[Reál hozam]/(1-(1/POWER(1+adatok[Reál hozam], Table2[[#This Row],[Nyugdíjban töltött idő]])))/12</f>
        <v>350383.6659198436</v>
      </c>
    </row>
    <row r="48" spans="1:6" x14ac:dyDescent="0.3">
      <c r="A48">
        <v>65</v>
      </c>
      <c r="B48" s="1">
        <f>adatok[Bruttó átlagkereset]*12*(adatok[Munkavállalói nyugdíj járulék]+adatok[Munkáltatói nyugdíj járulék])</f>
        <v>758202.16216216225</v>
      </c>
      <c r="C48" s="1">
        <f>D47*adatok[Reál hozam]</f>
        <v>1944422.1601712233</v>
      </c>
      <c r="D48" s="1">
        <f>Table2[[#This Row],[Berakott nyugdíj]]+Table2[[#This Row],[Kamat]]+D47</f>
        <v>67516696.328040838</v>
      </c>
      <c r="E48" s="1">
        <f>adatok[Átlagéletkor]-Table2[[#This Row],[Életkor]]</f>
        <v>20</v>
      </c>
      <c r="F48" s="1">
        <f>Table2[[#This Row],[Összesen]]*adatok[Reál hozam]/(1-(1/POWER(1+adatok[Reál hozam], Table2[[#This Row],[Nyugdíjban töltött idő]])))/12</f>
        <v>378181.87652429397</v>
      </c>
    </row>
  </sheetData>
  <pageMargins left="0.7" right="0.7" top="0.75" bottom="0.75" header="0.3" footer="0.3"/>
  <pageSetup paperSize="9" orientation="portrait" r:id="rId1"/>
  <legacy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heckl</dc:creator>
  <cp:lastModifiedBy>heckl</cp:lastModifiedBy>
  <cp:lastPrinted>2016-10-26T15:51:14Z</cp:lastPrinted>
  <dcterms:created xsi:type="dcterms:W3CDTF">2016-10-26T15:44:30Z</dcterms:created>
  <dcterms:modified xsi:type="dcterms:W3CDTF">2016-10-26T17:23:21Z</dcterms:modified>
</cp:coreProperties>
</file>