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egy\!Six sigma R\!Outlier\outlier\"/>
    </mc:Choice>
  </mc:AlternateContent>
  <xr:revisionPtr revIDLastSave="0" documentId="13_ncr:40009_{20461FC7-4187-4809-94EC-96B82CFD1824}" xr6:coauthVersionLast="45" xr6:coauthVersionMax="45" xr10:uidLastSave="{00000000-0000-0000-0000-000000000000}"/>
  <bookViews>
    <workbookView xWindow="-108" yWindow="-108" windowWidth="23256" windowHeight="12576"/>
  </bookViews>
  <sheets>
    <sheet name="minta" sheetId="1" r:id="rId1"/>
  </sheets>
  <calcPr calcId="0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M28" i="1"/>
  <c r="M29" i="1"/>
  <c r="M30" i="1"/>
  <c r="M31" i="1"/>
  <c r="M32" i="1"/>
  <c r="M27" i="1"/>
  <c r="L28" i="1"/>
  <c r="L29" i="1"/>
  <c r="L30" i="1"/>
  <c r="L31" i="1"/>
  <c r="L32" i="1"/>
  <c r="L27" i="1"/>
  <c r="K32" i="1"/>
  <c r="K31" i="1"/>
  <c r="K30" i="1"/>
  <c r="K29" i="1"/>
  <c r="K28" i="1"/>
  <c r="K27" i="1"/>
  <c r="Q17" i="1"/>
  <c r="Q18" i="1"/>
  <c r="Q19" i="1"/>
  <c r="Q20" i="1"/>
  <c r="Q21" i="1"/>
  <c r="K17" i="1"/>
  <c r="K18" i="1"/>
  <c r="K19" i="1"/>
  <c r="K20" i="1"/>
  <c r="K21" i="1"/>
  <c r="K16" i="1"/>
  <c r="L16" i="1"/>
  <c r="M16" i="1" s="1"/>
  <c r="O16" i="1" s="1"/>
  <c r="P16" i="1" s="1"/>
  <c r="L19" i="1"/>
  <c r="N19" i="1" s="1"/>
  <c r="L17" i="1"/>
  <c r="M17" i="1" s="1"/>
  <c r="O17" i="1" s="1"/>
  <c r="P17" i="1" s="1"/>
  <c r="L18" i="1"/>
  <c r="M18" i="1" s="1"/>
  <c r="O18" i="1" s="1"/>
  <c r="P18" i="1" s="1"/>
  <c r="L20" i="1"/>
  <c r="N20" i="1" s="1"/>
  <c r="L21" i="1"/>
  <c r="N21" i="1" s="1"/>
  <c r="M7" i="1"/>
  <c r="M8" i="1"/>
  <c r="L9" i="1"/>
  <c r="L5" i="1"/>
  <c r="F5" i="1"/>
  <c r="L6" i="1" s="1"/>
  <c r="G5" i="1"/>
  <c r="F6" i="1"/>
  <c r="M9" i="1" s="1"/>
  <c r="G6" i="1"/>
  <c r="F7" i="1"/>
  <c r="N8" i="1" s="1"/>
  <c r="G7" i="1"/>
  <c r="N7" i="1" s="1"/>
  <c r="F8" i="1"/>
  <c r="O9" i="1" s="1"/>
  <c r="G8" i="1"/>
  <c r="F9" i="1"/>
  <c r="P9" i="1" s="1"/>
  <c r="G9" i="1"/>
  <c r="G4" i="1"/>
  <c r="F4" i="1"/>
  <c r="N18" i="1" l="1"/>
  <c r="N17" i="1"/>
  <c r="M20" i="1"/>
  <c r="O20" i="1" s="1"/>
  <c r="P20" i="1" s="1"/>
  <c r="M21" i="1"/>
  <c r="O21" i="1" s="1"/>
  <c r="P21" i="1" s="1"/>
  <c r="M19" i="1"/>
  <c r="O19" i="1" s="1"/>
  <c r="P19" i="1" s="1"/>
  <c r="N16" i="1"/>
  <c r="Q16" i="1" s="1"/>
  <c r="L8" i="1"/>
  <c r="N9" i="1"/>
  <c r="L7" i="1"/>
  <c r="O8" i="1"/>
  <c r="M6" i="1"/>
  <c r="K4" i="1"/>
</calcChain>
</file>

<file path=xl/sharedStrings.xml><?xml version="1.0" encoding="utf-8"?>
<sst xmlns="http://schemas.openxmlformats.org/spreadsheetml/2006/main" count="32" uniqueCount="24">
  <si>
    <t>x</t>
  </si>
  <si>
    <t>xRendezett</t>
  </si>
  <si>
    <t>Ssz</t>
  </si>
  <si>
    <t>Átlag</t>
  </si>
  <si>
    <t>Szórás</t>
  </si>
  <si>
    <t>Ri</t>
  </si>
  <si>
    <t>Ri1</t>
  </si>
  <si>
    <t>Ri2</t>
  </si>
  <si>
    <t>Ri3</t>
  </si>
  <si>
    <t>Ri4</t>
  </si>
  <si>
    <t>Ri5</t>
  </si>
  <si>
    <t>Ri6</t>
  </si>
  <si>
    <t>Az adatsor átlagának és szórásának kiszámítása</t>
  </si>
  <si>
    <t>Ri értékeinek kiszámítása</t>
  </si>
  <si>
    <t>Lambda_i értékeinek kiszámítása</t>
  </si>
  <si>
    <t>p</t>
  </si>
  <si>
    <t>tp_nu</t>
  </si>
  <si>
    <t>Szamlalo</t>
  </si>
  <si>
    <t>Nevezo</t>
  </si>
  <si>
    <t>Lambda</t>
  </si>
  <si>
    <t>tp_nu^2</t>
  </si>
  <si>
    <t>GyokNev</t>
  </si>
  <si>
    <t>Eredménytáblázat</t>
  </si>
  <si>
    <t>Kieso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</si>
</sst>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1"/>
      <color rgb="FF006100"/>
      <name val="Arial"/>
      <family val="2"/>
      <charset val="238"/>
    </font>
    <font>
      <sz val="11"/>
      <color rgb="FF9C0006"/>
      <name val="Arial"/>
      <family val="2"/>
      <charset val="238"/>
    </font>
    <font>
      <sz val="11"/>
      <color rgb="FF9C5700"/>
      <name val="Arial"/>
      <family val="2"/>
      <charset val="238"/>
    </font>
    <font>
      <sz val="11"/>
      <color rgb="FF3F3F76"/>
      <name val="Arial"/>
      <family val="2"/>
      <charset val="238"/>
    </font>
    <font>
      <b/>
      <sz val="11"/>
      <color rgb="FF3F3F3F"/>
      <name val="Arial"/>
      <family val="2"/>
      <charset val="238"/>
    </font>
    <font>
      <b/>
      <sz val="11"/>
      <color rgb="FFFA7D00"/>
      <name val="Arial"/>
      <family val="2"/>
      <charset val="238"/>
    </font>
    <font>
      <sz val="11"/>
      <color rgb="FFFA7D00"/>
      <name val="Arial"/>
      <family val="2"/>
      <charset val="238"/>
    </font>
    <font>
      <b/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1"/>
      <color rgb="FF7F7F7F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0" fontId="0" fillId="0" borderId="0" xfId="0" applyFont="1"/>
    <xf numFmtId="0" fontId="0" fillId="33" borderId="0" xfId="0" applyFill="1"/>
    <xf numFmtId="0" fontId="16" fillId="33" borderId="0" xfId="0" applyFont="1" applyFill="1"/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1" xfId="18" builtinId="29" customBuiltin="1"/>
    <cellStyle name="Jelölőszín 2" xfId="22" builtinId="33" customBuiltin="1"/>
    <cellStyle name="Jelölőszín 3" xfId="26" builtinId="37" customBuiltin="1"/>
    <cellStyle name="Jelölőszín 4" xfId="30" builtinId="41" customBuiltin="1"/>
    <cellStyle name="Jelölőszín 5" xfId="34" builtinId="45" customBuiltin="1"/>
    <cellStyle name="Jelölőszín 6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4" zoomScaleNormal="100" workbookViewId="0">
      <selection activeCell="N25" sqref="N25"/>
    </sheetView>
  </sheetViews>
  <sheetFormatPr defaultRowHeight="13.8" x14ac:dyDescent="0.25"/>
  <cols>
    <col min="1" max="2" width="8.796875" customWidth="1"/>
    <col min="3" max="3" width="1.8984375" customWidth="1"/>
    <col min="4" max="4" width="8.796875" customWidth="1"/>
    <col min="5" max="5" width="12.8984375" customWidth="1"/>
    <col min="6" max="7" width="8.796875" customWidth="1"/>
    <col min="8" max="8" width="2.296875" customWidth="1"/>
    <col min="10" max="10" width="12.296875" bestFit="1" customWidth="1"/>
    <col min="17" max="17" width="9.69921875" customWidth="1"/>
    <col min="19" max="19" width="12.296875" bestFit="1" customWidth="1"/>
    <col min="22" max="22" width="14" bestFit="1" customWidth="1"/>
  </cols>
  <sheetData>
    <row r="1" spans="1:17" x14ac:dyDescent="0.25">
      <c r="D1" t="s">
        <v>12</v>
      </c>
      <c r="I1" t="s">
        <v>13</v>
      </c>
    </row>
    <row r="3" spans="1:17" x14ac:dyDescent="0.25">
      <c r="A3" t="s">
        <v>2</v>
      </c>
      <c r="B3" t="s">
        <v>0</v>
      </c>
      <c r="D3" t="s">
        <v>2</v>
      </c>
      <c r="E3" t="s">
        <v>1</v>
      </c>
      <c r="F3" t="s">
        <v>3</v>
      </c>
      <c r="G3" t="s">
        <v>4</v>
      </c>
      <c r="I3" t="s">
        <v>2</v>
      </c>
      <c r="J3" t="s">
        <v>1</v>
      </c>
      <c r="K3" t="s">
        <v>6</v>
      </c>
      <c r="L3" t="s">
        <v>7</v>
      </c>
      <c r="M3" t="s">
        <v>8</v>
      </c>
      <c r="N3" t="s">
        <v>9</v>
      </c>
      <c r="O3" t="s">
        <v>10</v>
      </c>
      <c r="P3" t="s">
        <v>11</v>
      </c>
    </row>
    <row r="4" spans="1:17" x14ac:dyDescent="0.25">
      <c r="A4">
        <v>1</v>
      </c>
      <c r="B4">
        <v>-0.240639392090815</v>
      </c>
      <c r="D4">
        <v>1</v>
      </c>
      <c r="E4">
        <v>10.282685105752901</v>
      </c>
      <c r="F4">
        <f>AVERAGE(E4:$E$21)</f>
        <v>1.7434972453605413</v>
      </c>
      <c r="G4">
        <f>STDEV(E4:$E$21)</f>
        <v>3.9844672634157243</v>
      </c>
      <c r="I4">
        <v>1</v>
      </c>
      <c r="J4">
        <v>10.282685105752901</v>
      </c>
      <c r="K4" s="1">
        <f>ABS(J4-$F$4)/$G$4</f>
        <v>2.1431190911760827</v>
      </c>
    </row>
    <row r="5" spans="1:17" x14ac:dyDescent="0.25">
      <c r="A5">
        <v>2</v>
      </c>
      <c r="B5">
        <v>0.24292093182593799</v>
      </c>
      <c r="D5">
        <v>2</v>
      </c>
      <c r="E5">
        <v>10.1676749668518</v>
      </c>
      <c r="F5">
        <f>AVERAGE(E5:$E$21)</f>
        <v>1.2411920771021665</v>
      </c>
      <c r="G5">
        <f>STDEV(E5:$E$21)</f>
        <v>3.4702723401310722</v>
      </c>
      <c r="I5">
        <v>2</v>
      </c>
      <c r="J5">
        <v>10.1676749668518</v>
      </c>
      <c r="K5" s="2">
        <f t="shared" ref="K5:K9" si="0">ABS(J5-$F$4)/$G$4</f>
        <v>2.1142544698107391</v>
      </c>
      <c r="L5" s="1">
        <f>ABS(J5-$F$5)/$G$5</f>
        <v>2.5722715726145231</v>
      </c>
    </row>
    <row r="6" spans="1:17" x14ac:dyDescent="0.25">
      <c r="A6">
        <v>3</v>
      </c>
      <c r="B6">
        <v>0.107044443833214</v>
      </c>
      <c r="D6">
        <v>3</v>
      </c>
      <c r="E6">
        <v>10.1072732258342</v>
      </c>
      <c r="F6">
        <f>AVERAGE(E6:$E$21)</f>
        <v>0.68328689649281416</v>
      </c>
      <c r="G6">
        <f>STDEV(E6:$E$21)</f>
        <v>2.6835599987709808</v>
      </c>
      <c r="I6">
        <v>3</v>
      </c>
      <c r="J6">
        <v>10.1072732258342</v>
      </c>
      <c r="K6" s="2">
        <f t="shared" si="0"/>
        <v>2.0990951681966457</v>
      </c>
      <c r="L6">
        <f>ABS(J6-$F$5)/$G$5</f>
        <v>2.5548660968773311</v>
      </c>
      <c r="M6" s="1">
        <f>ABS(J6-$F$6)/$G$6</f>
        <v>3.5117479518465737</v>
      </c>
    </row>
    <row r="7" spans="1:17" x14ac:dyDescent="0.25">
      <c r="A7">
        <v>4</v>
      </c>
      <c r="B7">
        <v>1.2175484210207199</v>
      </c>
      <c r="D7">
        <v>4</v>
      </c>
      <c r="E7">
        <v>1.5068985729739</v>
      </c>
      <c r="F7">
        <f>AVERAGE(E7:$E$21)</f>
        <v>5.5021141203388552E-2</v>
      </c>
      <c r="G7">
        <f>STDEV(E7:$E$21)</f>
        <v>0.97431762862900018</v>
      </c>
      <c r="I7">
        <v>4</v>
      </c>
      <c r="J7">
        <v>1.5068985729739</v>
      </c>
      <c r="K7" s="2">
        <f t="shared" si="0"/>
        <v>5.9380252551959674E-2</v>
      </c>
      <c r="L7">
        <f>ABS(J7-$F$5)/$G$5</f>
        <v>7.6566467939429131E-2</v>
      </c>
      <c r="M7">
        <f>ABS(J7-$F$6)/$G$6</f>
        <v>0.3069101033173412</v>
      </c>
      <c r="N7" s="1">
        <f>ABS(J7-$F$7)/$G$7</f>
        <v>1.4901479652107947</v>
      </c>
    </row>
    <row r="8" spans="1:17" x14ac:dyDescent="0.25">
      <c r="A8">
        <v>5</v>
      </c>
      <c r="B8">
        <v>10.1072732258342</v>
      </c>
      <c r="D8">
        <v>5</v>
      </c>
      <c r="E8">
        <v>1.3180511458502899</v>
      </c>
      <c r="F8">
        <f>AVERAGE(E8:$E$21)</f>
        <v>-4.8684389637362199E-2</v>
      </c>
      <c r="G8">
        <f>STDEV(E8:$E$21)</f>
        <v>0.92118702618454074</v>
      </c>
      <c r="I8">
        <v>5</v>
      </c>
      <c r="J8">
        <v>1.3180511458502899</v>
      </c>
      <c r="K8" s="2">
        <f t="shared" si="0"/>
        <v>0.10677615635509914</v>
      </c>
      <c r="L8">
        <f>ABS(J8-$F$5)/$G$5</f>
        <v>2.2147849279523825E-2</v>
      </c>
      <c r="M8">
        <f>ABS(J8-$F$6)/$G$6</f>
        <v>0.23653812459873663</v>
      </c>
      <c r="N8">
        <f>ABS(J8-$F$7)/$G$7</f>
        <v>1.2963226442121956</v>
      </c>
      <c r="O8" s="1">
        <f>ABS(J8-$F$8)/$G$8</f>
        <v>1.4836678075553518</v>
      </c>
    </row>
    <row r="9" spans="1:17" x14ac:dyDescent="0.25">
      <c r="A9">
        <v>6</v>
      </c>
      <c r="B9">
        <v>10.282685105752901</v>
      </c>
      <c r="D9">
        <v>6</v>
      </c>
      <c r="E9">
        <v>1.2175484210207199</v>
      </c>
      <c r="F9">
        <f>AVERAGE(E9:$E$21)</f>
        <v>-0.15381789236718169</v>
      </c>
      <c r="G9">
        <f>STDEV(E9:$E$21)</f>
        <v>0.866985018403023</v>
      </c>
      <c r="I9">
        <v>6</v>
      </c>
      <c r="J9">
        <v>1.2175484210207199</v>
      </c>
      <c r="K9" s="2">
        <f t="shared" si="0"/>
        <v>0.13199978555952457</v>
      </c>
      <c r="L9">
        <f>ABS(J9-$F$5)/$G$5</f>
        <v>6.8131990126612261E-3</v>
      </c>
      <c r="M9">
        <f>ABS(J9-$F$6)/$G$6</f>
        <v>0.19908685655345412</v>
      </c>
      <c r="N9">
        <f>ABS(J9-$F$7)/$G$7</f>
        <v>1.1931707337094661</v>
      </c>
      <c r="O9" s="2">
        <f>ABS(J9-$F$8)/$G$8</f>
        <v>1.3745664828809894</v>
      </c>
      <c r="P9" s="1">
        <f>ABS(J9-$F$9)/$G$9</f>
        <v>1.581764718280765</v>
      </c>
    </row>
    <row r="10" spans="1:17" x14ac:dyDescent="0.25">
      <c r="A10">
        <v>7</v>
      </c>
      <c r="B10">
        <v>-0.60427509628877396</v>
      </c>
      <c r="D10">
        <v>7</v>
      </c>
      <c r="E10">
        <v>0.610856057229616</v>
      </c>
    </row>
    <row r="11" spans="1:17" x14ac:dyDescent="0.25">
      <c r="A11">
        <v>8</v>
      </c>
      <c r="B11">
        <v>1.3180511458502899</v>
      </c>
      <c r="D11">
        <v>8</v>
      </c>
      <c r="E11">
        <v>0.55574728948802199</v>
      </c>
    </row>
    <row r="12" spans="1:17" x14ac:dyDescent="0.25">
      <c r="A12">
        <v>9</v>
      </c>
      <c r="B12">
        <v>10.1676749668518</v>
      </c>
      <c r="D12">
        <v>9</v>
      </c>
      <c r="E12">
        <v>0.405866211597735</v>
      </c>
    </row>
    <row r="13" spans="1:17" x14ac:dyDescent="0.25">
      <c r="A13">
        <v>10</v>
      </c>
      <c r="B13">
        <v>-2.0414593807906498</v>
      </c>
      <c r="D13">
        <v>10</v>
      </c>
      <c r="E13">
        <v>0.25671926164423797</v>
      </c>
      <c r="I13" t="s">
        <v>14</v>
      </c>
    </row>
    <row r="14" spans="1:17" x14ac:dyDescent="0.25">
      <c r="A14">
        <v>11</v>
      </c>
      <c r="B14">
        <v>-0.57312804806823503</v>
      </c>
      <c r="D14">
        <v>11</v>
      </c>
      <c r="E14">
        <v>0.24292093182593799</v>
      </c>
    </row>
    <row r="15" spans="1:17" x14ac:dyDescent="0.25">
      <c r="A15">
        <v>12</v>
      </c>
      <c r="B15">
        <v>0.25671926164423797</v>
      </c>
      <c r="D15">
        <v>12</v>
      </c>
      <c r="E15">
        <v>0.107044443833214</v>
      </c>
      <c r="I15" t="s">
        <v>2</v>
      </c>
      <c r="J15" t="s">
        <v>1</v>
      </c>
      <c r="K15" t="s">
        <v>15</v>
      </c>
      <c r="L15" t="s">
        <v>16</v>
      </c>
      <c r="M15" t="s">
        <v>20</v>
      </c>
      <c r="N15" t="s">
        <v>17</v>
      </c>
      <c r="O15" t="s">
        <v>18</v>
      </c>
      <c r="P15" t="s">
        <v>21</v>
      </c>
      <c r="Q15" t="s">
        <v>19</v>
      </c>
    </row>
    <row r="16" spans="1:17" x14ac:dyDescent="0.25">
      <c r="A16">
        <v>13</v>
      </c>
      <c r="B16">
        <v>0.610856057229616</v>
      </c>
      <c r="D16">
        <v>13</v>
      </c>
      <c r="E16">
        <v>-0.240639392090815</v>
      </c>
      <c r="I16">
        <v>1</v>
      </c>
      <c r="J16">
        <v>10.282685105752901</v>
      </c>
      <c r="K16">
        <f>1-(0.05/(2*(18-I16+1)))</f>
        <v>0.99861111111111112</v>
      </c>
      <c r="L16">
        <f>_xlfn.T.INV(K16,18-I16-1)</f>
        <v>3.5306479430084488</v>
      </c>
      <c r="M16">
        <f>L16*L16</f>
        <v>12.46547489746979</v>
      </c>
      <c r="N16">
        <f>(18-I16)*L16</f>
        <v>60.021015031143627</v>
      </c>
      <c r="O16">
        <f>(18-I16-1+M16)*(18-I16+1)</f>
        <v>512.37854815445621</v>
      </c>
      <c r="P16">
        <f>SQRT(O16)</f>
        <v>22.635780263875514</v>
      </c>
      <c r="Q16">
        <f>N16/P16</f>
        <v>2.6515991201297919</v>
      </c>
    </row>
    <row r="17" spans="1:17" x14ac:dyDescent="0.25">
      <c r="A17">
        <v>14</v>
      </c>
      <c r="B17">
        <v>-1.1518021272679499</v>
      </c>
      <c r="D17">
        <v>14</v>
      </c>
      <c r="E17">
        <v>-0.57312804806823503</v>
      </c>
      <c r="I17">
        <v>2</v>
      </c>
      <c r="J17">
        <v>10.1676749668518</v>
      </c>
      <c r="K17">
        <f t="shared" ref="K17:K21" si="1">1-(0.05/(2*(18-I17+1)))</f>
        <v>0.99852941176470589</v>
      </c>
      <c r="L17">
        <f t="shared" ref="L17:L21" si="2">_xlfn.T.INV(K17,18-I17-1)</f>
        <v>3.5446767899400036</v>
      </c>
      <c r="M17">
        <f t="shared" ref="M17:M21" si="3">L17*L17</f>
        <v>12.564733545139369</v>
      </c>
      <c r="N17">
        <f>(18-I17)*L17</f>
        <v>56.714828639040057</v>
      </c>
      <c r="O17">
        <f t="shared" ref="O17:O21" si="4">(18-I17-1+M17)*(18-I17+1)</f>
        <v>468.60047026736925</v>
      </c>
      <c r="P17">
        <f t="shared" ref="P17:P21" si="5">SQRT(O17)</f>
        <v>21.647181577918388</v>
      </c>
      <c r="Q17">
        <f t="shared" ref="Q17:Q21" si="6">N17/P17</f>
        <v>2.6199636398344381</v>
      </c>
    </row>
    <row r="18" spans="1:17" x14ac:dyDescent="0.25">
      <c r="A18">
        <v>15</v>
      </c>
      <c r="B18">
        <v>1.5068985729739</v>
      </c>
      <c r="D18">
        <v>15</v>
      </c>
      <c r="E18">
        <v>-0.60427509628877396</v>
      </c>
      <c r="I18">
        <v>3</v>
      </c>
      <c r="J18">
        <v>10.1072732258342</v>
      </c>
      <c r="K18">
        <f t="shared" si="1"/>
        <v>0.99843749999999998</v>
      </c>
      <c r="L18">
        <f t="shared" si="2"/>
        <v>3.5620894950023883</v>
      </c>
      <c r="M18">
        <f t="shared" si="3"/>
        <v>12.688481570406369</v>
      </c>
      <c r="N18">
        <f>(18-I18)*L18</f>
        <v>53.431342425035822</v>
      </c>
      <c r="O18">
        <f t="shared" si="4"/>
        <v>427.01570512650187</v>
      </c>
      <c r="P18">
        <f t="shared" si="5"/>
        <v>20.664358328448088</v>
      </c>
      <c r="Q18">
        <f t="shared" si="6"/>
        <v>2.5856763406719616</v>
      </c>
    </row>
    <row r="19" spans="1:17" x14ac:dyDescent="0.25">
      <c r="A19">
        <v>16</v>
      </c>
      <c r="B19">
        <v>-0.78503117290642099</v>
      </c>
      <c r="D19">
        <v>16</v>
      </c>
      <c r="E19">
        <v>-0.78503117290642099</v>
      </c>
      <c r="I19">
        <v>4</v>
      </c>
      <c r="J19">
        <v>1.5068985729739</v>
      </c>
      <c r="K19">
        <f t="shared" si="1"/>
        <v>0.99833333333333329</v>
      </c>
      <c r="L19">
        <f t="shared" si="2"/>
        <v>3.5838393924732328</v>
      </c>
      <c r="M19">
        <f t="shared" si="3"/>
        <v>12.84390479104291</v>
      </c>
      <c r="N19">
        <f>(18-I19)*L19</f>
        <v>50.173751494625257</v>
      </c>
      <c r="O19">
        <f t="shared" si="4"/>
        <v>387.65857186564364</v>
      </c>
      <c r="P19">
        <f t="shared" si="5"/>
        <v>19.689047002474336</v>
      </c>
      <c r="Q19">
        <f t="shared" si="6"/>
        <v>2.5483077717433398</v>
      </c>
    </row>
    <row r="20" spans="1:17" x14ac:dyDescent="0.25">
      <c r="A20">
        <v>17</v>
      </c>
      <c r="B20">
        <v>0.55574728948802199</v>
      </c>
      <c r="D20">
        <v>17</v>
      </c>
      <c r="E20">
        <v>-1.1518021272679499</v>
      </c>
      <c r="I20">
        <v>5</v>
      </c>
      <c r="J20">
        <v>1.3180511458502899</v>
      </c>
      <c r="K20">
        <f t="shared" si="1"/>
        <v>0.99821428571428572</v>
      </c>
      <c r="L20">
        <f t="shared" si="2"/>
        <v>3.6112492168964954</v>
      </c>
      <c r="M20">
        <f t="shared" si="3"/>
        <v>13.041120906535552</v>
      </c>
      <c r="N20">
        <f>(18-I20)*L20</f>
        <v>46.946239819654437</v>
      </c>
      <c r="O20">
        <f t="shared" si="4"/>
        <v>350.57569269149775</v>
      </c>
      <c r="P20">
        <f t="shared" si="5"/>
        <v>18.723666646559849</v>
      </c>
      <c r="Q20">
        <f t="shared" si="6"/>
        <v>2.5073208525788404</v>
      </c>
    </row>
    <row r="21" spans="1:17" x14ac:dyDescent="0.25">
      <c r="A21">
        <v>18</v>
      </c>
      <c r="B21">
        <v>0.405866211597735</v>
      </c>
      <c r="D21">
        <v>18</v>
      </c>
      <c r="E21">
        <v>-2.0414593807906498</v>
      </c>
      <c r="I21">
        <v>6</v>
      </c>
      <c r="J21">
        <v>1.2175484210207199</v>
      </c>
      <c r="K21">
        <f t="shared" si="1"/>
        <v>0.99807692307692308</v>
      </c>
      <c r="L21">
        <f t="shared" si="2"/>
        <v>3.6462041825277161</v>
      </c>
      <c r="M21">
        <f t="shared" si="3"/>
        <v>13.29480494068261</v>
      </c>
      <c r="N21">
        <f>(18-I21)*L21</f>
        <v>43.754450190332591</v>
      </c>
      <c r="O21">
        <f t="shared" si="4"/>
        <v>315.83246422887396</v>
      </c>
      <c r="P21">
        <f t="shared" si="5"/>
        <v>17.771675898149674</v>
      </c>
      <c r="Q21">
        <f t="shared" si="6"/>
        <v>2.4620328685426993</v>
      </c>
    </row>
    <row r="24" spans="1:17" x14ac:dyDescent="0.25">
      <c r="I24" t="s">
        <v>22</v>
      </c>
    </row>
    <row r="26" spans="1:17" x14ac:dyDescent="0.25">
      <c r="I26" t="s">
        <v>2</v>
      </c>
      <c r="J26" t="s">
        <v>1</v>
      </c>
      <c r="K26" t="s">
        <v>5</v>
      </c>
      <c r="L26" t="s">
        <v>19</v>
      </c>
      <c r="M26" t="s">
        <v>23</v>
      </c>
    </row>
    <row r="27" spans="1:17" x14ac:dyDescent="0.25">
      <c r="I27">
        <v>1</v>
      </c>
      <c r="J27">
        <v>10.282685105752901</v>
      </c>
      <c r="K27">
        <f>K4</f>
        <v>2.1431190911760827</v>
      </c>
      <c r="L27">
        <f>Q16</f>
        <v>2.6515991201297919</v>
      </c>
      <c r="M27" t="str">
        <f>IF(K27&gt;L27,"*","")</f>
        <v/>
      </c>
    </row>
    <row r="28" spans="1:17" x14ac:dyDescent="0.25">
      <c r="I28">
        <v>2</v>
      </c>
      <c r="J28">
        <v>10.1676749668518</v>
      </c>
      <c r="K28">
        <f>L5</f>
        <v>2.5722715726145231</v>
      </c>
      <c r="L28">
        <f t="shared" ref="L28:L32" si="7">Q17</f>
        <v>2.6199636398344381</v>
      </c>
      <c r="M28" t="str">
        <f t="shared" ref="M28:M32" si="8">IF(K28&gt;L28,"*","")</f>
        <v/>
      </c>
    </row>
    <row r="29" spans="1:17" x14ac:dyDescent="0.25">
      <c r="I29" s="3">
        <v>3</v>
      </c>
      <c r="J29" s="3">
        <v>10.1072732258342</v>
      </c>
      <c r="K29" s="4">
        <f>M6</f>
        <v>3.5117479518465737</v>
      </c>
      <c r="L29" s="4">
        <f t="shared" si="7"/>
        <v>2.5856763406719616</v>
      </c>
      <c r="M29" s="3" t="str">
        <f t="shared" si="8"/>
        <v>*</v>
      </c>
    </row>
    <row r="30" spans="1:17" x14ac:dyDescent="0.25">
      <c r="I30">
        <v>4</v>
      </c>
      <c r="J30">
        <v>1.5068985729739</v>
      </c>
      <c r="K30">
        <f>N7</f>
        <v>1.4901479652107947</v>
      </c>
      <c r="L30">
        <f t="shared" si="7"/>
        <v>2.5483077717433398</v>
      </c>
      <c r="M30" t="str">
        <f t="shared" si="8"/>
        <v/>
      </c>
    </row>
    <row r="31" spans="1:17" x14ac:dyDescent="0.25">
      <c r="I31">
        <v>5</v>
      </c>
      <c r="J31">
        <v>1.3180511458502899</v>
      </c>
      <c r="K31">
        <f>O8</f>
        <v>1.4836678075553518</v>
      </c>
      <c r="L31">
        <f t="shared" si="7"/>
        <v>2.5073208525788404</v>
      </c>
      <c r="M31" t="str">
        <f t="shared" si="8"/>
        <v/>
      </c>
    </row>
    <row r="32" spans="1:17" x14ac:dyDescent="0.25">
      <c r="I32">
        <v>6</v>
      </c>
      <c r="J32">
        <v>1.2175484210207199</v>
      </c>
      <c r="K32">
        <f>P9</f>
        <v>1.581764718280765</v>
      </c>
      <c r="L32">
        <f t="shared" si="7"/>
        <v>2.4620328685426993</v>
      </c>
      <c r="M32" t="str">
        <f t="shared" si="8"/>
        <v/>
      </c>
    </row>
  </sheetData>
  <sortState xmlns:xlrd2="http://schemas.microsoft.com/office/spreadsheetml/2017/richdata2" ref="E4:E21">
    <sortCondition descending="1" ref="E4"/>
  </sortState>
  <pageMargins left="0.7" right="0.7" top="0.75" bottom="0.75" header="0.3" footer="0.3"/>
  <pageSetup paperSize="9" orientation="portrait" r:id="rId1"/>
  <ignoredErrors>
    <ignoredError sqref="F5:F9 G5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minta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Lantos Gábor</cp:lastModifiedBy>
  <dcterms:created xsi:type="dcterms:W3CDTF">2021-02-19T08:56:23Z</dcterms:created>
  <dcterms:modified xsi:type="dcterms:W3CDTF">2021-02-19T11:47:17Z</dcterms:modified>
</cp:coreProperties>
</file>